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stranice od 2 do 10" sheetId="1" r:id="rId1"/>
    <sheet name="naslovna strana i strana 1" sheetId="2" r:id="rId2"/>
  </sheets>
  <calcPr calcId="124519"/>
</workbook>
</file>

<file path=xl/calcChain.xml><?xml version="1.0" encoding="utf-8"?>
<calcChain xmlns="http://schemas.openxmlformats.org/spreadsheetml/2006/main">
  <c r="L44" i="1"/>
  <c r="G81" i="2"/>
  <c r="G74"/>
  <c r="G78" s="1"/>
  <c r="L133" i="1"/>
  <c r="K133"/>
  <c r="J136"/>
  <c r="J518"/>
  <c r="J516" s="1"/>
  <c r="J517"/>
  <c r="F517"/>
  <c r="J216"/>
  <c r="M541"/>
  <c r="M536"/>
  <c r="M538" s="1"/>
  <c r="M526"/>
  <c r="M525" s="1"/>
  <c r="M529" s="1"/>
  <c r="M516"/>
  <c r="M507"/>
  <c r="M505"/>
  <c r="M502"/>
  <c r="M494"/>
  <c r="M488"/>
  <c r="M484"/>
  <c r="M475"/>
  <c r="M472"/>
  <c r="M467"/>
  <c r="M460"/>
  <c r="M457"/>
  <c r="M448"/>
  <c r="M446"/>
  <c r="M443"/>
  <c r="M431"/>
  <c r="M408"/>
  <c r="M403"/>
  <c r="M402"/>
  <c r="M438" s="1"/>
  <c r="M392"/>
  <c r="M385"/>
  <c r="M384" s="1"/>
  <c r="M399" s="1"/>
  <c r="M378"/>
  <c r="M369"/>
  <c r="M365"/>
  <c r="M351"/>
  <c r="M318"/>
  <c r="M316"/>
  <c r="M305" s="1"/>
  <c r="M313"/>
  <c r="M307"/>
  <c r="M306" s="1"/>
  <c r="M224"/>
  <c r="M222"/>
  <c r="M214"/>
  <c r="M195"/>
  <c r="M193"/>
  <c r="M190"/>
  <c r="M184"/>
  <c r="M183" s="1"/>
  <c r="M153"/>
  <c r="M148"/>
  <c r="M150" s="1"/>
  <c r="M139"/>
  <c r="M133"/>
  <c r="M132" s="1"/>
  <c r="M131" s="1"/>
  <c r="M123"/>
  <c r="M122" s="1"/>
  <c r="M120"/>
  <c r="M119" s="1"/>
  <c r="M116"/>
  <c r="M115" s="1"/>
  <c r="M110"/>
  <c r="M106"/>
  <c r="M102"/>
  <c r="M101" s="1"/>
  <c r="M98"/>
  <c r="M91"/>
  <c r="M78"/>
  <c r="M75"/>
  <c r="M74" s="1"/>
  <c r="M72"/>
  <c r="M71" s="1"/>
  <c r="M63"/>
  <c r="M60"/>
  <c r="M59" s="1"/>
  <c r="M54"/>
  <c r="M48"/>
  <c r="M46"/>
  <c r="M40"/>
  <c r="M38"/>
  <c r="M37"/>
  <c r="M25"/>
  <c r="M24"/>
  <c r="M16"/>
  <c r="M14"/>
  <c r="M11"/>
  <c r="M10"/>
  <c r="M9" s="1"/>
  <c r="F377"/>
  <c r="J377"/>
  <c r="G378"/>
  <c r="H378"/>
  <c r="I378"/>
  <c r="K378"/>
  <c r="L378"/>
  <c r="N378"/>
  <c r="F379"/>
  <c r="F378" s="1"/>
  <c r="J379"/>
  <c r="J378" s="1"/>
  <c r="N351"/>
  <c r="J341"/>
  <c r="F341"/>
  <c r="J220"/>
  <c r="F220"/>
  <c r="K54"/>
  <c r="J55"/>
  <c r="G54"/>
  <c r="J58"/>
  <c r="F58"/>
  <c r="G95" i="2"/>
  <c r="G90"/>
  <c r="G96" s="1"/>
  <c r="J231" i="1"/>
  <c r="J229"/>
  <c r="J228"/>
  <c r="J227"/>
  <c r="J226"/>
  <c r="J225"/>
  <c r="J223"/>
  <c r="J221"/>
  <c r="J219"/>
  <c r="J218"/>
  <c r="J217"/>
  <c r="J215"/>
  <c r="J213"/>
  <c r="J211"/>
  <c r="J206"/>
  <c r="J205"/>
  <c r="J204"/>
  <c r="J203"/>
  <c r="J197"/>
  <c r="J196"/>
  <c r="J194"/>
  <c r="J192"/>
  <c r="J191"/>
  <c r="F487"/>
  <c r="J486"/>
  <c r="F486"/>
  <c r="K467"/>
  <c r="J469"/>
  <c r="F469"/>
  <c r="F428"/>
  <c r="F427"/>
  <c r="F426"/>
  <c r="F425"/>
  <c r="F424"/>
  <c r="F423"/>
  <c r="F420"/>
  <c r="J428"/>
  <c r="J427"/>
  <c r="J426"/>
  <c r="J425"/>
  <c r="J424"/>
  <c r="J423"/>
  <c r="J420"/>
  <c r="J419"/>
  <c r="F419"/>
  <c r="J397"/>
  <c r="F397"/>
  <c r="P540"/>
  <c r="J528"/>
  <c r="J527"/>
  <c r="F528"/>
  <c r="F527"/>
  <c r="J515"/>
  <c r="J514"/>
  <c r="J513"/>
  <c r="J512"/>
  <c r="J511"/>
  <c r="J510"/>
  <c r="J509"/>
  <c r="J508"/>
  <c r="J506"/>
  <c r="J504"/>
  <c r="J503"/>
  <c r="F518"/>
  <c r="F515"/>
  <c r="F514"/>
  <c r="F513"/>
  <c r="F512"/>
  <c r="F511"/>
  <c r="F510"/>
  <c r="F509"/>
  <c r="F508"/>
  <c r="F506"/>
  <c r="F504"/>
  <c r="F503"/>
  <c r="N488"/>
  <c r="L488"/>
  <c r="K488"/>
  <c r="I488"/>
  <c r="H488"/>
  <c r="G488"/>
  <c r="J496"/>
  <c r="J495"/>
  <c r="J489"/>
  <c r="J488" s="1"/>
  <c r="J487"/>
  <c r="J485"/>
  <c r="F496"/>
  <c r="F495"/>
  <c r="P495" s="1"/>
  <c r="F489"/>
  <c r="F488" s="1"/>
  <c r="F485"/>
  <c r="N467"/>
  <c r="L467"/>
  <c r="I467"/>
  <c r="H467"/>
  <c r="G467"/>
  <c r="P528"/>
  <c r="P527"/>
  <c r="P518"/>
  <c r="P515"/>
  <c r="P514"/>
  <c r="P513"/>
  <c r="P512"/>
  <c r="P511"/>
  <c r="P510"/>
  <c r="P509"/>
  <c r="P508"/>
  <c r="P506"/>
  <c r="P504"/>
  <c r="P503"/>
  <c r="P496"/>
  <c r="P489"/>
  <c r="J477"/>
  <c r="J476"/>
  <c r="J474"/>
  <c r="J473"/>
  <c r="J468"/>
  <c r="J467" s="1"/>
  <c r="F477"/>
  <c r="F476"/>
  <c r="F474"/>
  <c r="F473"/>
  <c r="F468"/>
  <c r="F467" s="1"/>
  <c r="J462"/>
  <c r="J461"/>
  <c r="J459"/>
  <c r="J458"/>
  <c r="J456"/>
  <c r="J455"/>
  <c r="J454"/>
  <c r="J453"/>
  <c r="J452"/>
  <c r="J451"/>
  <c r="J450"/>
  <c r="J449"/>
  <c r="J447"/>
  <c r="J445"/>
  <c r="J444"/>
  <c r="F462"/>
  <c r="F461"/>
  <c r="F459"/>
  <c r="F458"/>
  <c r="F456"/>
  <c r="F455"/>
  <c r="F454"/>
  <c r="F453"/>
  <c r="F452"/>
  <c r="F451"/>
  <c r="F450"/>
  <c r="F449"/>
  <c r="F447"/>
  <c r="F445"/>
  <c r="F444"/>
  <c r="J437"/>
  <c r="J436"/>
  <c r="J435"/>
  <c r="J434"/>
  <c r="J433"/>
  <c r="J432"/>
  <c r="J418"/>
  <c r="J417"/>
  <c r="J416"/>
  <c r="J415"/>
  <c r="J414"/>
  <c r="J413"/>
  <c r="J412"/>
  <c r="J411"/>
  <c r="J410"/>
  <c r="J409"/>
  <c r="J407"/>
  <c r="J406"/>
  <c r="J405"/>
  <c r="J404"/>
  <c r="F437"/>
  <c r="F436"/>
  <c r="F435"/>
  <c r="F434"/>
  <c r="F433"/>
  <c r="F432"/>
  <c r="F418"/>
  <c r="F417"/>
  <c r="F416"/>
  <c r="F415"/>
  <c r="F414"/>
  <c r="F413"/>
  <c r="F412"/>
  <c r="F411"/>
  <c r="F410"/>
  <c r="F409"/>
  <c r="F407"/>
  <c r="F406"/>
  <c r="F405"/>
  <c r="F404"/>
  <c r="J398"/>
  <c r="J396"/>
  <c r="J395"/>
  <c r="J394"/>
  <c r="J393"/>
  <c r="J391"/>
  <c r="J390"/>
  <c r="J389"/>
  <c r="J388"/>
  <c r="J387"/>
  <c r="J386"/>
  <c r="F398"/>
  <c r="F396"/>
  <c r="P396" s="1"/>
  <c r="F395"/>
  <c r="F394"/>
  <c r="P394" s="1"/>
  <c r="F393"/>
  <c r="F391"/>
  <c r="P391" s="1"/>
  <c r="F390"/>
  <c r="F389"/>
  <c r="P389" s="1"/>
  <c r="F388"/>
  <c r="F387"/>
  <c r="P387" s="1"/>
  <c r="F386"/>
  <c r="J380"/>
  <c r="P380" s="1"/>
  <c r="J374"/>
  <c r="J373"/>
  <c r="P373" s="1"/>
  <c r="J372"/>
  <c r="J371"/>
  <c r="P371" s="1"/>
  <c r="J370"/>
  <c r="J368"/>
  <c r="J367"/>
  <c r="J366"/>
  <c r="F380"/>
  <c r="F374"/>
  <c r="P374" s="1"/>
  <c r="F373"/>
  <c r="F372"/>
  <c r="P372" s="1"/>
  <c r="F371"/>
  <c r="F370"/>
  <c r="F368"/>
  <c r="F367"/>
  <c r="P367" s="1"/>
  <c r="F366"/>
  <c r="P398"/>
  <c r="P395"/>
  <c r="P393"/>
  <c r="P390"/>
  <c r="P388"/>
  <c r="J360"/>
  <c r="J359"/>
  <c r="J358"/>
  <c r="F360"/>
  <c r="F359"/>
  <c r="F358"/>
  <c r="J352"/>
  <c r="J350"/>
  <c r="J349"/>
  <c r="J348"/>
  <c r="J347"/>
  <c r="J346"/>
  <c r="J344"/>
  <c r="J342"/>
  <c r="J340"/>
  <c r="J339"/>
  <c r="J338"/>
  <c r="J337"/>
  <c r="J336"/>
  <c r="J334"/>
  <c r="J333"/>
  <c r="J332"/>
  <c r="J328"/>
  <c r="J327"/>
  <c r="J326"/>
  <c r="J320"/>
  <c r="J319"/>
  <c r="J317"/>
  <c r="J315"/>
  <c r="J314"/>
  <c r="F352"/>
  <c r="F350"/>
  <c r="F349"/>
  <c r="F348"/>
  <c r="F347"/>
  <c r="F346"/>
  <c r="F344"/>
  <c r="F343" s="1"/>
  <c r="F342"/>
  <c r="F340"/>
  <c r="F339"/>
  <c r="F338"/>
  <c r="F337"/>
  <c r="F336"/>
  <c r="F334"/>
  <c r="F333"/>
  <c r="F332"/>
  <c r="F328"/>
  <c r="P328" s="1"/>
  <c r="F327"/>
  <c r="F326"/>
  <c r="P326" s="1"/>
  <c r="F320"/>
  <c r="F319"/>
  <c r="P319" s="1"/>
  <c r="F317"/>
  <c r="F315"/>
  <c r="F314"/>
  <c r="P352"/>
  <c r="P350"/>
  <c r="P349"/>
  <c r="P348"/>
  <c r="P347"/>
  <c r="P346"/>
  <c r="P344"/>
  <c r="P342"/>
  <c r="P340"/>
  <c r="P339"/>
  <c r="P338"/>
  <c r="P337"/>
  <c r="P336"/>
  <c r="P334"/>
  <c r="P333"/>
  <c r="P332"/>
  <c r="J343"/>
  <c r="L343"/>
  <c r="K343"/>
  <c r="H343"/>
  <c r="G343"/>
  <c r="J195"/>
  <c r="N195"/>
  <c r="L195"/>
  <c r="K195"/>
  <c r="I195"/>
  <c r="H195"/>
  <c r="G195"/>
  <c r="F231"/>
  <c r="F229"/>
  <c r="P229" s="1"/>
  <c r="F228"/>
  <c r="F227"/>
  <c r="P227" s="1"/>
  <c r="F226"/>
  <c r="F225"/>
  <c r="P225" s="1"/>
  <c r="F223"/>
  <c r="F222" s="1"/>
  <c r="F221"/>
  <c r="P221" s="1"/>
  <c r="F219"/>
  <c r="F218"/>
  <c r="P218" s="1"/>
  <c r="F217"/>
  <c r="F216"/>
  <c r="P216" s="1"/>
  <c r="F215"/>
  <c r="F213"/>
  <c r="P213" s="1"/>
  <c r="F211"/>
  <c r="F206"/>
  <c r="P206" s="1"/>
  <c r="F205"/>
  <c r="F204"/>
  <c r="P204" s="1"/>
  <c r="F203"/>
  <c r="F197"/>
  <c r="P197" s="1"/>
  <c r="F196"/>
  <c r="F194"/>
  <c r="P194" s="1"/>
  <c r="F192"/>
  <c r="F191"/>
  <c r="P191" s="1"/>
  <c r="J222"/>
  <c r="N222"/>
  <c r="L222"/>
  <c r="K222"/>
  <c r="I222"/>
  <c r="H222"/>
  <c r="G222"/>
  <c r="P231"/>
  <c r="P228"/>
  <c r="P226"/>
  <c r="P223"/>
  <c r="P219"/>
  <c r="P217"/>
  <c r="P215"/>
  <c r="P211"/>
  <c r="P205"/>
  <c r="P203"/>
  <c r="P196"/>
  <c r="P192"/>
  <c r="J141"/>
  <c r="J140"/>
  <c r="J134"/>
  <c r="J133" s="1"/>
  <c r="J124"/>
  <c r="J121"/>
  <c r="J118"/>
  <c r="J117"/>
  <c r="J114"/>
  <c r="J113"/>
  <c r="J112"/>
  <c r="J111"/>
  <c r="J109"/>
  <c r="J108"/>
  <c r="J107"/>
  <c r="J105"/>
  <c r="J104"/>
  <c r="J103"/>
  <c r="J100"/>
  <c r="J99"/>
  <c r="J92"/>
  <c r="J84"/>
  <c r="J82"/>
  <c r="J81"/>
  <c r="J80"/>
  <c r="J76"/>
  <c r="J73"/>
  <c r="J70"/>
  <c r="J69"/>
  <c r="J61"/>
  <c r="J53"/>
  <c r="J52"/>
  <c r="J51"/>
  <c r="J50"/>
  <c r="J47"/>
  <c r="J46" s="1"/>
  <c r="J41"/>
  <c r="J39"/>
  <c r="J32"/>
  <c r="J31"/>
  <c r="J30"/>
  <c r="J28"/>
  <c r="J27"/>
  <c r="J26"/>
  <c r="J23"/>
  <c r="J17"/>
  <c r="J15"/>
  <c r="J13"/>
  <c r="J12"/>
  <c r="F141"/>
  <c r="F140"/>
  <c r="F134"/>
  <c r="F133" s="1"/>
  <c r="F132" s="1"/>
  <c r="F131" s="1"/>
  <c r="F124"/>
  <c r="F121"/>
  <c r="F120" s="1"/>
  <c r="F119" s="1"/>
  <c r="F118"/>
  <c r="F117"/>
  <c r="F114"/>
  <c r="F113"/>
  <c r="F112"/>
  <c r="F111"/>
  <c r="P111" s="1"/>
  <c r="F109"/>
  <c r="F108"/>
  <c r="F107"/>
  <c r="F105"/>
  <c r="F104"/>
  <c r="F103"/>
  <c r="F100"/>
  <c r="F99"/>
  <c r="F92"/>
  <c r="F84"/>
  <c r="F82"/>
  <c r="F81"/>
  <c r="F80"/>
  <c r="F76"/>
  <c r="F75" s="1"/>
  <c r="F74" s="1"/>
  <c r="F73"/>
  <c r="F70"/>
  <c r="F69"/>
  <c r="F61"/>
  <c r="F60" s="1"/>
  <c r="F55"/>
  <c r="F54" s="1"/>
  <c r="F53"/>
  <c r="P53" s="1"/>
  <c r="F52"/>
  <c r="F51"/>
  <c r="F50"/>
  <c r="F47"/>
  <c r="F46" s="1"/>
  <c r="F41"/>
  <c r="F39"/>
  <c r="F38" s="1"/>
  <c r="F32"/>
  <c r="F31"/>
  <c r="P31" s="1"/>
  <c r="F30"/>
  <c r="F28"/>
  <c r="F27"/>
  <c r="F26"/>
  <c r="F23"/>
  <c r="F17"/>
  <c r="F15"/>
  <c r="F13"/>
  <c r="F12"/>
  <c r="P152"/>
  <c r="P149"/>
  <c r="P147"/>
  <c r="P146"/>
  <c r="P145"/>
  <c r="P117"/>
  <c r="P105"/>
  <c r="I541"/>
  <c r="H541"/>
  <c r="G541"/>
  <c r="F541"/>
  <c r="I536"/>
  <c r="I538" s="1"/>
  <c r="H536"/>
  <c r="H538" s="1"/>
  <c r="H542" s="1"/>
  <c r="G536"/>
  <c r="G538" s="1"/>
  <c r="F536"/>
  <c r="F538" s="1"/>
  <c r="I526"/>
  <c r="I525" s="1"/>
  <c r="I529" s="1"/>
  <c r="H526"/>
  <c r="H525" s="1"/>
  <c r="H529" s="1"/>
  <c r="G526"/>
  <c r="G525" s="1"/>
  <c r="G529" s="1"/>
  <c r="F526"/>
  <c r="F525" s="1"/>
  <c r="F529" s="1"/>
  <c r="I516"/>
  <c r="H516"/>
  <c r="G516"/>
  <c r="F516"/>
  <c r="I507"/>
  <c r="H507"/>
  <c r="G507"/>
  <c r="F507"/>
  <c r="I505"/>
  <c r="H505"/>
  <c r="G505"/>
  <c r="F505"/>
  <c r="I502"/>
  <c r="I501" s="1"/>
  <c r="I519" s="1"/>
  <c r="H502"/>
  <c r="H501" s="1"/>
  <c r="H519" s="1"/>
  <c r="G502"/>
  <c r="G501" s="1"/>
  <c r="G519" s="1"/>
  <c r="F502"/>
  <c r="F501" s="1"/>
  <c r="F519" s="1"/>
  <c r="I494"/>
  <c r="H494"/>
  <c r="G494"/>
  <c r="F494"/>
  <c r="I484"/>
  <c r="I483" s="1"/>
  <c r="I497" s="1"/>
  <c r="H484"/>
  <c r="H483" s="1"/>
  <c r="H497" s="1"/>
  <c r="G484"/>
  <c r="G483" s="1"/>
  <c r="G497" s="1"/>
  <c r="F484"/>
  <c r="F483" s="1"/>
  <c r="F497" s="1"/>
  <c r="I475"/>
  <c r="H475"/>
  <c r="G475"/>
  <c r="F475"/>
  <c r="I472"/>
  <c r="H472"/>
  <c r="G472"/>
  <c r="F472"/>
  <c r="I460"/>
  <c r="H460"/>
  <c r="G460"/>
  <c r="F460"/>
  <c r="I457"/>
  <c r="H457"/>
  <c r="G457"/>
  <c r="F457"/>
  <c r="I448"/>
  <c r="H448"/>
  <c r="G448"/>
  <c r="F448"/>
  <c r="I446"/>
  <c r="H446"/>
  <c r="G446"/>
  <c r="F446"/>
  <c r="I443"/>
  <c r="I442" s="1"/>
  <c r="I463" s="1"/>
  <c r="H443"/>
  <c r="H442" s="1"/>
  <c r="H463" s="1"/>
  <c r="G443"/>
  <c r="G442" s="1"/>
  <c r="G463" s="1"/>
  <c r="F443"/>
  <c r="F442" s="1"/>
  <c r="F463" s="1"/>
  <c r="I431"/>
  <c r="H431"/>
  <c r="G431"/>
  <c r="F431"/>
  <c r="I408"/>
  <c r="H408"/>
  <c r="G408"/>
  <c r="F408"/>
  <c r="I403"/>
  <c r="I402" s="1"/>
  <c r="I438" s="1"/>
  <c r="H403"/>
  <c r="H402" s="1"/>
  <c r="H438" s="1"/>
  <c r="G403"/>
  <c r="G402" s="1"/>
  <c r="G438" s="1"/>
  <c r="F403"/>
  <c r="F402" s="1"/>
  <c r="F438" s="1"/>
  <c r="I392"/>
  <c r="H392"/>
  <c r="G392"/>
  <c r="F392"/>
  <c r="I385"/>
  <c r="I384" s="1"/>
  <c r="I399" s="1"/>
  <c r="H385"/>
  <c r="H384" s="1"/>
  <c r="H399" s="1"/>
  <c r="G385"/>
  <c r="G384" s="1"/>
  <c r="G399" s="1"/>
  <c r="F385"/>
  <c r="F384" s="1"/>
  <c r="F399" s="1"/>
  <c r="I369"/>
  <c r="H369"/>
  <c r="G369"/>
  <c r="F369"/>
  <c r="I365"/>
  <c r="I364" s="1"/>
  <c r="I381" s="1"/>
  <c r="H365"/>
  <c r="G365"/>
  <c r="G364" s="1"/>
  <c r="G381" s="1"/>
  <c r="F365"/>
  <c r="F364" s="1"/>
  <c r="G357"/>
  <c r="G356" s="1"/>
  <c r="G361" s="1"/>
  <c r="F357"/>
  <c r="F356" s="1"/>
  <c r="F361" s="1"/>
  <c r="H345"/>
  <c r="G345"/>
  <c r="F345"/>
  <c r="H335"/>
  <c r="G335"/>
  <c r="F335"/>
  <c r="I318"/>
  <c r="H318"/>
  <c r="G318"/>
  <c r="F318"/>
  <c r="I316"/>
  <c r="H316"/>
  <c r="G316"/>
  <c r="F316"/>
  <c r="I313"/>
  <c r="H313"/>
  <c r="G313"/>
  <c r="G305" s="1"/>
  <c r="F313"/>
  <c r="I307"/>
  <c r="H307"/>
  <c r="G307"/>
  <c r="F307"/>
  <c r="I306"/>
  <c r="H306"/>
  <c r="G306"/>
  <c r="F306"/>
  <c r="I305"/>
  <c r="F281"/>
  <c r="F278"/>
  <c r="F272"/>
  <c r="F257"/>
  <c r="F255"/>
  <c r="F252"/>
  <c r="F246"/>
  <c r="F245" s="1"/>
  <c r="I224"/>
  <c r="H224"/>
  <c r="G224"/>
  <c r="F224"/>
  <c r="I214"/>
  <c r="H214"/>
  <c r="G214"/>
  <c r="F214"/>
  <c r="I193"/>
  <c r="H193"/>
  <c r="G193"/>
  <c r="F193"/>
  <c r="I190"/>
  <c r="H190"/>
  <c r="G190"/>
  <c r="F190"/>
  <c r="I184"/>
  <c r="H184"/>
  <c r="G184"/>
  <c r="F184"/>
  <c r="I183"/>
  <c r="H183"/>
  <c r="G183"/>
  <c r="F183"/>
  <c r="I153"/>
  <c r="H153"/>
  <c r="G153"/>
  <c r="F153"/>
  <c r="I148"/>
  <c r="I150" s="1"/>
  <c r="I154" s="1"/>
  <c r="H148"/>
  <c r="H150" s="1"/>
  <c r="H154" s="1"/>
  <c r="G148"/>
  <c r="G150" s="1"/>
  <c r="G154" s="1"/>
  <c r="F148"/>
  <c r="F150" s="1"/>
  <c r="F154" s="1"/>
  <c r="I139"/>
  <c r="H139"/>
  <c r="G139"/>
  <c r="I133"/>
  <c r="I132" s="1"/>
  <c r="I131" s="1"/>
  <c r="H133"/>
  <c r="G133"/>
  <c r="G132" s="1"/>
  <c r="G131" s="1"/>
  <c r="H132"/>
  <c r="H131" s="1"/>
  <c r="I123"/>
  <c r="H123"/>
  <c r="G123"/>
  <c r="F123"/>
  <c r="I122"/>
  <c r="H122"/>
  <c r="G122"/>
  <c r="F122"/>
  <c r="I120"/>
  <c r="I119" s="1"/>
  <c r="H120"/>
  <c r="H119" s="1"/>
  <c r="G120"/>
  <c r="G119" s="1"/>
  <c r="I116"/>
  <c r="I115" s="1"/>
  <c r="H116"/>
  <c r="H115" s="1"/>
  <c r="G116"/>
  <c r="G115" s="1"/>
  <c r="I110"/>
  <c r="H110"/>
  <c r="G110"/>
  <c r="I106"/>
  <c r="H106"/>
  <c r="G106"/>
  <c r="I102"/>
  <c r="H102"/>
  <c r="G102"/>
  <c r="I98"/>
  <c r="H98"/>
  <c r="G98"/>
  <c r="I91"/>
  <c r="H91"/>
  <c r="G91"/>
  <c r="F91"/>
  <c r="I78"/>
  <c r="H78"/>
  <c r="G78"/>
  <c r="I75"/>
  <c r="I74" s="1"/>
  <c r="H75"/>
  <c r="G75"/>
  <c r="G74" s="1"/>
  <c r="H74"/>
  <c r="I72"/>
  <c r="H72"/>
  <c r="G72"/>
  <c r="F72"/>
  <c r="I71"/>
  <c r="H71"/>
  <c r="G71"/>
  <c r="F71"/>
  <c r="I63"/>
  <c r="H63"/>
  <c r="G63"/>
  <c r="I60"/>
  <c r="H60"/>
  <c r="G60"/>
  <c r="I54"/>
  <c r="H54"/>
  <c r="I48"/>
  <c r="H48"/>
  <c r="G48"/>
  <c r="I46"/>
  <c r="H46"/>
  <c r="G46"/>
  <c r="I40"/>
  <c r="H40"/>
  <c r="G40"/>
  <c r="F40"/>
  <c r="I38"/>
  <c r="I37" s="1"/>
  <c r="H38"/>
  <c r="H37" s="1"/>
  <c r="G38"/>
  <c r="G37" s="1"/>
  <c r="I25"/>
  <c r="I24" s="1"/>
  <c r="H25"/>
  <c r="H24" s="1"/>
  <c r="G25"/>
  <c r="G24" s="1"/>
  <c r="I16"/>
  <c r="H16"/>
  <c r="G16"/>
  <c r="I14"/>
  <c r="H14"/>
  <c r="G14"/>
  <c r="F14"/>
  <c r="I11"/>
  <c r="H11"/>
  <c r="G11"/>
  <c r="N541"/>
  <c r="P541" s="1"/>
  <c r="L541"/>
  <c r="K541"/>
  <c r="J541"/>
  <c r="N536"/>
  <c r="L536"/>
  <c r="L538" s="1"/>
  <c r="K536"/>
  <c r="K538" s="1"/>
  <c r="J536"/>
  <c r="J538" s="1"/>
  <c r="P535"/>
  <c r="P534"/>
  <c r="P533"/>
  <c r="N526"/>
  <c r="N525" s="1"/>
  <c r="N529" s="1"/>
  <c r="L526"/>
  <c r="L525" s="1"/>
  <c r="L529" s="1"/>
  <c r="K526"/>
  <c r="K525" s="1"/>
  <c r="K529" s="1"/>
  <c r="N516"/>
  <c r="N507"/>
  <c r="N505"/>
  <c r="N502"/>
  <c r="L516"/>
  <c r="L507"/>
  <c r="L505"/>
  <c r="L502"/>
  <c r="K516"/>
  <c r="K507"/>
  <c r="K505"/>
  <c r="K502"/>
  <c r="N494"/>
  <c r="N484"/>
  <c r="N483" s="1"/>
  <c r="L494"/>
  <c r="L484"/>
  <c r="L483" s="1"/>
  <c r="K494"/>
  <c r="K484"/>
  <c r="K483" s="1"/>
  <c r="N475"/>
  <c r="L475"/>
  <c r="K475"/>
  <c r="N472"/>
  <c r="L472"/>
  <c r="K472"/>
  <c r="N460"/>
  <c r="N457"/>
  <c r="N448"/>
  <c r="N446"/>
  <c r="N443"/>
  <c r="L460"/>
  <c r="L457"/>
  <c r="L448"/>
  <c r="L446"/>
  <c r="L443"/>
  <c r="K460"/>
  <c r="K457"/>
  <c r="K448"/>
  <c r="K446"/>
  <c r="K443"/>
  <c r="N431"/>
  <c r="N408"/>
  <c r="L431"/>
  <c r="L408"/>
  <c r="K431"/>
  <c r="K408"/>
  <c r="N403"/>
  <c r="L403"/>
  <c r="L402" s="1"/>
  <c r="K403"/>
  <c r="N392"/>
  <c r="N385"/>
  <c r="N384" s="1"/>
  <c r="L392"/>
  <c r="L385"/>
  <c r="L384" s="1"/>
  <c r="K392"/>
  <c r="K385"/>
  <c r="K384" s="1"/>
  <c r="K369"/>
  <c r="K365"/>
  <c r="K357"/>
  <c r="K356" s="1"/>
  <c r="K361" s="1"/>
  <c r="N369"/>
  <c r="N365"/>
  <c r="L369"/>
  <c r="L365"/>
  <c r="L318"/>
  <c r="L345"/>
  <c r="K345"/>
  <c r="K335"/>
  <c r="L335"/>
  <c r="K318"/>
  <c r="K316"/>
  <c r="K313"/>
  <c r="K307"/>
  <c r="K306" s="1"/>
  <c r="N318"/>
  <c r="N316"/>
  <c r="L316"/>
  <c r="N313"/>
  <c r="L313"/>
  <c r="N307"/>
  <c r="N306" s="1"/>
  <c r="L307"/>
  <c r="L306" s="1"/>
  <c r="N224"/>
  <c r="N214"/>
  <c r="L224"/>
  <c r="L214"/>
  <c r="K224"/>
  <c r="K214"/>
  <c r="K193"/>
  <c r="K190"/>
  <c r="K184"/>
  <c r="K183" s="1"/>
  <c r="N193"/>
  <c r="N190"/>
  <c r="N184"/>
  <c r="N183" s="1"/>
  <c r="L193"/>
  <c r="L190"/>
  <c r="L184"/>
  <c r="L183" s="1"/>
  <c r="N153"/>
  <c r="L153"/>
  <c r="K153"/>
  <c r="J153"/>
  <c r="N148"/>
  <c r="L148"/>
  <c r="L150" s="1"/>
  <c r="L154" s="1"/>
  <c r="K148"/>
  <c r="K150" s="1"/>
  <c r="J148"/>
  <c r="J150" s="1"/>
  <c r="J154" s="1"/>
  <c r="N133"/>
  <c r="N132" s="1"/>
  <c r="N131" s="1"/>
  <c r="L132"/>
  <c r="L131" s="1"/>
  <c r="K132"/>
  <c r="K131" s="1"/>
  <c r="N139"/>
  <c r="L139"/>
  <c r="K139"/>
  <c r="J139"/>
  <c r="N46"/>
  <c r="N123"/>
  <c r="N122" s="1"/>
  <c r="N120"/>
  <c r="N119" s="1"/>
  <c r="N116"/>
  <c r="N115" s="1"/>
  <c r="N110"/>
  <c r="N106"/>
  <c r="N102"/>
  <c r="N98"/>
  <c r="N91"/>
  <c r="N78"/>
  <c r="N75"/>
  <c r="N74" s="1"/>
  <c r="N72"/>
  <c r="N71" s="1"/>
  <c r="N63"/>
  <c r="N60"/>
  <c r="N54"/>
  <c r="N48"/>
  <c r="N40"/>
  <c r="N38"/>
  <c r="N25"/>
  <c r="N24" s="1"/>
  <c r="N16"/>
  <c r="N14"/>
  <c r="N11"/>
  <c r="L123"/>
  <c r="L122" s="1"/>
  <c r="L120"/>
  <c r="L119" s="1"/>
  <c r="L116"/>
  <c r="L115" s="1"/>
  <c r="L110"/>
  <c r="L106"/>
  <c r="L102"/>
  <c r="L98"/>
  <c r="L91"/>
  <c r="L78"/>
  <c r="L75"/>
  <c r="L74" s="1"/>
  <c r="L72"/>
  <c r="L71" s="1"/>
  <c r="L63"/>
  <c r="L60"/>
  <c r="L54"/>
  <c r="L48"/>
  <c r="L46"/>
  <c r="L40"/>
  <c r="L38"/>
  <c r="L25"/>
  <c r="L24" s="1"/>
  <c r="L16"/>
  <c r="L14"/>
  <c r="L11"/>
  <c r="K123"/>
  <c r="K122" s="1"/>
  <c r="K120"/>
  <c r="K119" s="1"/>
  <c r="K116"/>
  <c r="K115" s="1"/>
  <c r="K110"/>
  <c r="K106"/>
  <c r="K102"/>
  <c r="K98"/>
  <c r="K91"/>
  <c r="K78"/>
  <c r="K75"/>
  <c r="K74" s="1"/>
  <c r="K72"/>
  <c r="K71" s="1"/>
  <c r="K63"/>
  <c r="K60"/>
  <c r="K48"/>
  <c r="K46"/>
  <c r="K40"/>
  <c r="K38"/>
  <c r="K25"/>
  <c r="K24" s="1"/>
  <c r="K16"/>
  <c r="K14"/>
  <c r="K11"/>
  <c r="J431"/>
  <c r="P431" s="1"/>
  <c r="J526"/>
  <c r="P526" s="1"/>
  <c r="J507"/>
  <c r="P507" s="1"/>
  <c r="J505"/>
  <c r="P505" s="1"/>
  <c r="J502"/>
  <c r="P502" s="1"/>
  <c r="J345"/>
  <c r="J335"/>
  <c r="J318"/>
  <c r="J316"/>
  <c r="J313"/>
  <c r="P307"/>
  <c r="P306" s="1"/>
  <c r="J307"/>
  <c r="J306" s="1"/>
  <c r="J472"/>
  <c r="P472" s="1"/>
  <c r="J494"/>
  <c r="P494" s="1"/>
  <c r="J484"/>
  <c r="P484" s="1"/>
  <c r="J460"/>
  <c r="P460" s="1"/>
  <c r="J457"/>
  <c r="P457" s="1"/>
  <c r="J448"/>
  <c r="J446"/>
  <c r="P446" s="1"/>
  <c r="J443"/>
  <c r="J408"/>
  <c r="P408" s="1"/>
  <c r="J403"/>
  <c r="J392"/>
  <c r="P392" s="1"/>
  <c r="J385"/>
  <c r="J369"/>
  <c r="J365"/>
  <c r="P365" s="1"/>
  <c r="J357"/>
  <c r="J48"/>
  <c r="J102"/>
  <c r="J72"/>
  <c r="P287"/>
  <c r="P286"/>
  <c r="P285"/>
  <c r="P284"/>
  <c r="P283"/>
  <c r="P282"/>
  <c r="J281"/>
  <c r="P280"/>
  <c r="P279"/>
  <c r="J278"/>
  <c r="P277"/>
  <c r="P276"/>
  <c r="P275"/>
  <c r="P274"/>
  <c r="P273"/>
  <c r="J272"/>
  <c r="P272" s="1"/>
  <c r="P271"/>
  <c r="P269"/>
  <c r="P268"/>
  <c r="P267"/>
  <c r="P266"/>
  <c r="P265"/>
  <c r="P259"/>
  <c r="P258"/>
  <c r="J257"/>
  <c r="P257" s="1"/>
  <c r="P256"/>
  <c r="J255"/>
  <c r="P255" s="1"/>
  <c r="P254"/>
  <c r="P253"/>
  <c r="J252"/>
  <c r="P252" s="1"/>
  <c r="P246"/>
  <c r="P245" s="1"/>
  <c r="J246"/>
  <c r="J245" s="1"/>
  <c r="J224"/>
  <c r="P224" s="1"/>
  <c r="J214"/>
  <c r="J193"/>
  <c r="P193" s="1"/>
  <c r="J190"/>
  <c r="P184"/>
  <c r="P183" s="1"/>
  <c r="J184"/>
  <c r="J183" s="1"/>
  <c r="P536"/>
  <c r="N538"/>
  <c r="N542" s="1"/>
  <c r="L305"/>
  <c r="L353" s="1"/>
  <c r="L351" s="1"/>
  <c r="L182"/>
  <c r="L232" s="1"/>
  <c r="L230" s="1"/>
  <c r="L101"/>
  <c r="L37"/>
  <c r="N59"/>
  <c r="J305"/>
  <c r="J353" s="1"/>
  <c r="J351" s="1"/>
  <c r="J475"/>
  <c r="P475" s="1"/>
  <c r="P281"/>
  <c r="P278"/>
  <c r="J123"/>
  <c r="P123" s="1"/>
  <c r="J110"/>
  <c r="J98"/>
  <c r="J91"/>
  <c r="P91" s="1"/>
  <c r="J78"/>
  <c r="J63"/>
  <c r="J40"/>
  <c r="P40" s="1"/>
  <c r="J25"/>
  <c r="J14"/>
  <c r="P14" s="1"/>
  <c r="K45"/>
  <c r="N305" l="1"/>
  <c r="F11"/>
  <c r="F16"/>
  <c r="M542"/>
  <c r="M77"/>
  <c r="P320"/>
  <c r="P485"/>
  <c r="M154"/>
  <c r="M182"/>
  <c r="M232" s="1"/>
  <c r="M230" s="1"/>
  <c r="P516"/>
  <c r="P134"/>
  <c r="M466"/>
  <c r="M478" s="1"/>
  <c r="P517"/>
  <c r="M501"/>
  <c r="M519" s="1"/>
  <c r="M45"/>
  <c r="M44" s="1"/>
  <c r="M442"/>
  <c r="M463" s="1"/>
  <c r="M364"/>
  <c r="M381" s="1"/>
  <c r="H77"/>
  <c r="F25"/>
  <c r="F24" s="1"/>
  <c r="F48"/>
  <c r="F63"/>
  <c r="F59" s="1"/>
  <c r="F78"/>
  <c r="F98"/>
  <c r="F102"/>
  <c r="F106"/>
  <c r="F110"/>
  <c r="F116"/>
  <c r="F115" s="1"/>
  <c r="P377"/>
  <c r="M483"/>
  <c r="M497" s="1"/>
  <c r="M137"/>
  <c r="M530"/>
  <c r="M498"/>
  <c r="K37"/>
  <c r="K101"/>
  <c r="L59"/>
  <c r="N37"/>
  <c r="N101"/>
  <c r="K182"/>
  <c r="K232" s="1"/>
  <c r="K230" s="1"/>
  <c r="P72"/>
  <c r="P378"/>
  <c r="P379"/>
  <c r="F381"/>
  <c r="J54"/>
  <c r="P54" s="1"/>
  <c r="P486"/>
  <c r="P341"/>
  <c r="P220"/>
  <c r="P419"/>
  <c r="G353"/>
  <c r="G351" s="1"/>
  <c r="F139"/>
  <c r="P315"/>
  <c r="J525"/>
  <c r="J529" s="1"/>
  <c r="P529" s="1"/>
  <c r="J11"/>
  <c r="K501"/>
  <c r="K519" s="1"/>
  <c r="L501"/>
  <c r="L519" s="1"/>
  <c r="N501"/>
  <c r="N519" s="1"/>
  <c r="J501"/>
  <c r="J519" s="1"/>
  <c r="K497"/>
  <c r="L497"/>
  <c r="N497"/>
  <c r="P488"/>
  <c r="J116"/>
  <c r="J483"/>
  <c r="J497" s="1"/>
  <c r="P497" s="1"/>
  <c r="F466"/>
  <c r="F478" s="1"/>
  <c r="P473"/>
  <c r="P476"/>
  <c r="H466"/>
  <c r="H478" s="1"/>
  <c r="K466"/>
  <c r="K478" s="1"/>
  <c r="N466"/>
  <c r="N478" s="1"/>
  <c r="P474"/>
  <c r="P477"/>
  <c r="G466"/>
  <c r="G478" s="1"/>
  <c r="I466"/>
  <c r="I478" s="1"/>
  <c r="L466"/>
  <c r="L478" s="1"/>
  <c r="J466"/>
  <c r="J478" s="1"/>
  <c r="P467"/>
  <c r="P525"/>
  <c r="P468"/>
  <c r="P483"/>
  <c r="G10"/>
  <c r="I10"/>
  <c r="I59"/>
  <c r="J442"/>
  <c r="J463" s="1"/>
  <c r="K10"/>
  <c r="K59"/>
  <c r="K77"/>
  <c r="L10"/>
  <c r="L45"/>
  <c r="L77"/>
  <c r="N10"/>
  <c r="N45"/>
  <c r="N77"/>
  <c r="N182"/>
  <c r="N232" s="1"/>
  <c r="L438"/>
  <c r="K442"/>
  <c r="K463" s="1"/>
  <c r="G9"/>
  <c r="H10"/>
  <c r="H9" s="1"/>
  <c r="H45"/>
  <c r="H59"/>
  <c r="G77"/>
  <c r="I77"/>
  <c r="K305"/>
  <c r="K353" s="1"/>
  <c r="K351" s="1"/>
  <c r="N442"/>
  <c r="N463" s="1"/>
  <c r="G59"/>
  <c r="G101"/>
  <c r="I101"/>
  <c r="H101"/>
  <c r="P445"/>
  <c r="L442"/>
  <c r="L463" s="1"/>
  <c r="P462"/>
  <c r="P461"/>
  <c r="P459"/>
  <c r="P458"/>
  <c r="P456"/>
  <c r="P455"/>
  <c r="P454"/>
  <c r="P453"/>
  <c r="P452"/>
  <c r="P451"/>
  <c r="P450"/>
  <c r="P449"/>
  <c r="P447"/>
  <c r="P444"/>
  <c r="P81"/>
  <c r="P13"/>
  <c r="I9"/>
  <c r="G45"/>
  <c r="G44" s="1"/>
  <c r="G137" s="1"/>
  <c r="G142" s="1"/>
  <c r="I45"/>
  <c r="F10"/>
  <c r="F37"/>
  <c r="F45"/>
  <c r="F77"/>
  <c r="P17"/>
  <c r="P28"/>
  <c r="P39"/>
  <c r="P51"/>
  <c r="P61"/>
  <c r="P76"/>
  <c r="P84"/>
  <c r="P103"/>
  <c r="P108"/>
  <c r="P113"/>
  <c r="P121"/>
  <c r="P141"/>
  <c r="P26"/>
  <c r="P47"/>
  <c r="P70"/>
  <c r="P99"/>
  <c r="G182"/>
  <c r="G232" s="1"/>
  <c r="G230" s="1"/>
  <c r="I182"/>
  <c r="I232" s="1"/>
  <c r="I230" s="1"/>
  <c r="H182"/>
  <c r="H232" s="1"/>
  <c r="H230" s="1"/>
  <c r="P116"/>
  <c r="J115"/>
  <c r="P115" s="1"/>
  <c r="P11"/>
  <c r="P46"/>
  <c r="P519"/>
  <c r="P25"/>
  <c r="P63"/>
  <c r="P78"/>
  <c r="P98"/>
  <c r="P110"/>
  <c r="P102"/>
  <c r="P48"/>
  <c r="P139"/>
  <c r="P133"/>
  <c r="J16"/>
  <c r="P16" s="1"/>
  <c r="J38"/>
  <c r="P38" s="1"/>
  <c r="J60"/>
  <c r="P60" s="1"/>
  <c r="J75"/>
  <c r="P75" s="1"/>
  <c r="J106"/>
  <c r="P106" s="1"/>
  <c r="J120"/>
  <c r="P120" s="1"/>
  <c r="J132"/>
  <c r="P132" s="1"/>
  <c r="P466"/>
  <c r="J182"/>
  <c r="J232" s="1"/>
  <c r="J230" s="1"/>
  <c r="P463"/>
  <c r="P190"/>
  <c r="P214"/>
  <c r="P357"/>
  <c r="P369"/>
  <c r="P385"/>
  <c r="J402"/>
  <c r="P402" s="1"/>
  <c r="P443"/>
  <c r="P448"/>
  <c r="P318"/>
  <c r="P148"/>
  <c r="P153"/>
  <c r="K402"/>
  <c r="K438" s="1"/>
  <c r="N402"/>
  <c r="N438" s="1"/>
  <c r="P404"/>
  <c r="P406"/>
  <c r="P409"/>
  <c r="P411"/>
  <c r="P413"/>
  <c r="P415"/>
  <c r="P417"/>
  <c r="P433"/>
  <c r="P435"/>
  <c r="P437"/>
  <c r="P405"/>
  <c r="P407"/>
  <c r="P410"/>
  <c r="P412"/>
  <c r="P414"/>
  <c r="P416"/>
  <c r="P418"/>
  <c r="P432"/>
  <c r="P434"/>
  <c r="P436"/>
  <c r="J438"/>
  <c r="P438" s="1"/>
  <c r="P403"/>
  <c r="J542"/>
  <c r="K399"/>
  <c r="L399"/>
  <c r="N399"/>
  <c r="L364"/>
  <c r="L381" s="1"/>
  <c r="N364"/>
  <c r="N381" s="1"/>
  <c r="J384"/>
  <c r="J399" s="1"/>
  <c r="P399" s="1"/>
  <c r="P386"/>
  <c r="F542"/>
  <c r="K364"/>
  <c r="K381" s="1"/>
  <c r="H364"/>
  <c r="H381" s="1"/>
  <c r="P368"/>
  <c r="P384"/>
  <c r="P370"/>
  <c r="J364"/>
  <c r="J381" s="1"/>
  <c r="P366"/>
  <c r="P314"/>
  <c r="P317"/>
  <c r="P327"/>
  <c r="P12"/>
  <c r="P15"/>
  <c r="P23"/>
  <c r="P27"/>
  <c r="P30"/>
  <c r="P32"/>
  <c r="P41"/>
  <c r="P50"/>
  <c r="P52"/>
  <c r="P55"/>
  <c r="P69"/>
  <c r="P73"/>
  <c r="P80"/>
  <c r="P82"/>
  <c r="P92"/>
  <c r="P100"/>
  <c r="P104"/>
  <c r="P107"/>
  <c r="P109"/>
  <c r="P112"/>
  <c r="P114"/>
  <c r="P118"/>
  <c r="P124"/>
  <c r="P140"/>
  <c r="F244"/>
  <c r="F288" s="1"/>
  <c r="G542"/>
  <c r="J356"/>
  <c r="P360"/>
  <c r="P358"/>
  <c r="P359"/>
  <c r="P356"/>
  <c r="P345"/>
  <c r="P343"/>
  <c r="P335"/>
  <c r="P316"/>
  <c r="P313"/>
  <c r="K542"/>
  <c r="F195"/>
  <c r="F182" s="1"/>
  <c r="J10"/>
  <c r="P10" s="1"/>
  <c r="J45"/>
  <c r="P45" s="1"/>
  <c r="P222"/>
  <c r="P478"/>
  <c r="L542"/>
  <c r="J37"/>
  <c r="P37" s="1"/>
  <c r="J24"/>
  <c r="P24" s="1"/>
  <c r="F305"/>
  <c r="H305"/>
  <c r="H353" s="1"/>
  <c r="H351" s="1"/>
  <c r="J244"/>
  <c r="P244" s="1"/>
  <c r="P364"/>
  <c r="J59"/>
  <c r="K44"/>
  <c r="L498"/>
  <c r="J119"/>
  <c r="P119" s="1"/>
  <c r="K9"/>
  <c r="N9"/>
  <c r="K154"/>
  <c r="L9"/>
  <c r="L137" s="1"/>
  <c r="L142" s="1"/>
  <c r="N498"/>
  <c r="F530"/>
  <c r="F498"/>
  <c r="H530"/>
  <c r="H498"/>
  <c r="G530"/>
  <c r="G498"/>
  <c r="I530"/>
  <c r="I498"/>
  <c r="I542"/>
  <c r="P542" s="1"/>
  <c r="P538"/>
  <c r="N44"/>
  <c r="N137" s="1"/>
  <c r="N142" s="1"/>
  <c r="J101"/>
  <c r="J77"/>
  <c r="P77" s="1"/>
  <c r="J122"/>
  <c r="P122" s="1"/>
  <c r="J74"/>
  <c r="P74" s="1"/>
  <c r="J131"/>
  <c r="P131" s="1"/>
  <c r="J71"/>
  <c r="P71" s="1"/>
  <c r="N150"/>
  <c r="P59" l="1"/>
  <c r="J9"/>
  <c r="I44"/>
  <c r="P501"/>
  <c r="F101"/>
  <c r="P101" s="1"/>
  <c r="H44"/>
  <c r="H137" s="1"/>
  <c r="H142" s="1"/>
  <c r="F353"/>
  <c r="N530"/>
  <c r="P442"/>
  <c r="I137"/>
  <c r="I142" s="1"/>
  <c r="F44"/>
  <c r="F9"/>
  <c r="K530"/>
  <c r="J361"/>
  <c r="P361" s="1"/>
  <c r="P305"/>
  <c r="L530"/>
  <c r="P195"/>
  <c r="F232"/>
  <c r="P182"/>
  <c r="K137"/>
  <c r="K142" s="1"/>
  <c r="J288"/>
  <c r="P288" s="1"/>
  <c r="K498"/>
  <c r="J44"/>
  <c r="N154"/>
  <c r="P154" s="1"/>
  <c r="P150"/>
  <c r="P9"/>
  <c r="P232" l="1"/>
  <c r="F230"/>
  <c r="P230" s="1"/>
  <c r="P353"/>
  <c r="F351"/>
  <c r="P351" s="1"/>
  <c r="P44"/>
  <c r="F137"/>
  <c r="F142" s="1"/>
  <c r="P381"/>
  <c r="J498"/>
  <c r="P498" s="1"/>
  <c r="J530"/>
  <c r="P530" s="1"/>
  <c r="J137"/>
  <c r="J142" s="1"/>
  <c r="P137" l="1"/>
  <c r="P142"/>
</calcChain>
</file>

<file path=xl/sharedStrings.xml><?xml version="1.0" encoding="utf-8"?>
<sst xmlns="http://schemas.openxmlformats.org/spreadsheetml/2006/main" count="1020" uniqueCount="487">
  <si>
    <t xml:space="preserve">         EKONOMSKI KOD</t>
  </si>
  <si>
    <t>glavna</t>
  </si>
  <si>
    <t>grupa</t>
  </si>
  <si>
    <t>pod</t>
  </si>
  <si>
    <t>analitika</t>
  </si>
  <si>
    <t>PRIHODI OD POREZA</t>
  </si>
  <si>
    <t>POREZ NA DOHODAK</t>
  </si>
  <si>
    <t>POREZ NA DOBIT</t>
  </si>
  <si>
    <t>Porez na dobit od privredne i profesionalne djelatnosti</t>
  </si>
  <si>
    <t>Porez na autorska prava i patente</t>
  </si>
  <si>
    <t>Porez na ukupan prihod fizičkih lica</t>
  </si>
  <si>
    <t>Porez na prihode od imovine i imovinskih prava</t>
  </si>
  <si>
    <t>1.1.1.</t>
  </si>
  <si>
    <t>POREZ NA IMOVINU</t>
  </si>
  <si>
    <t>Porez na nasljeđe i poklone</t>
  </si>
  <si>
    <t>PRIHODI OD INDIREKTNIH POREZA</t>
  </si>
  <si>
    <t>Prihodi od indirektnih poreza za općine</t>
  </si>
  <si>
    <t>NEPOREZNI PRIHODI</t>
  </si>
  <si>
    <t>PRIHODI OD NEFINANSIJSKIH JAV.PREDUZ.I FIN.JAV.INSTIT.</t>
  </si>
  <si>
    <t>Prihod od zemljišne rente</t>
  </si>
  <si>
    <t>Prihodi od organizacije manifestacije "Visočko ljeto"</t>
  </si>
  <si>
    <t>Prihodi od iznajmljivanja poslovnih prostora</t>
  </si>
  <si>
    <t>Prihodi od iznajmljivanja opreme</t>
  </si>
  <si>
    <t>Prihodi od kamata na depozite u banci</t>
  </si>
  <si>
    <t>ADMINISTRATIVNE TAKSE</t>
  </si>
  <si>
    <t>Općinske administrativne takse</t>
  </si>
  <si>
    <t>KOMUNALNE TAKSE</t>
  </si>
  <si>
    <t>Takse na isticanje firme</t>
  </si>
  <si>
    <t>OSTALE BUDŽETSKE NAKNADE</t>
  </si>
  <si>
    <t>Naknade za uknjižbu</t>
  </si>
  <si>
    <t>POSEBNE NAKNADE I TAKSE</t>
  </si>
  <si>
    <t>Naknade za korišćenje podataka premjera i katastra</t>
  </si>
  <si>
    <t>Naknade za upotrebu puteva za vozila pravnih lica</t>
  </si>
  <si>
    <t>Naknade za upotrebu puteva za vozila građana</t>
  </si>
  <si>
    <t>PRIHODI OD PRUŽANJA JAVNIH USLUGA</t>
  </si>
  <si>
    <t>Prihodi od pružanja usluga drugima</t>
  </si>
  <si>
    <t>NOVČANE KAZNE</t>
  </si>
  <si>
    <t>Ostale novčane kazne</t>
  </si>
  <si>
    <t>OD OSTALIH NIVOA VLASTI</t>
  </si>
  <si>
    <t>Primljeni grantovi od ostalih nivoa vlasti</t>
  </si>
  <si>
    <t>UKUPNI PRIHODI</t>
  </si>
  <si>
    <t>Porez na dohodak</t>
  </si>
  <si>
    <t>Prihodi od poreza na doh.fiz.lica od nesamostalne djelatnosti</t>
  </si>
  <si>
    <t>Prihodi od poreza na doh.fiz.lica od samostalne djelatnosti</t>
  </si>
  <si>
    <t>Prihodi od poreza na doh.fiz.lica od imov.i imov.prava</t>
  </si>
  <si>
    <t>Prihodi od poreza na doh.fiz.lica na dobitke od igara na sreću</t>
  </si>
  <si>
    <t>Prihodi od poreza na doh.od dr.samost.djelatnosti....</t>
  </si>
  <si>
    <t>Naknada za uređenje građevinskog zemljišta</t>
  </si>
  <si>
    <t>Naknada za zauzimanje javnih površina</t>
  </si>
  <si>
    <t>Naknada za postupak legalizacije objekata</t>
  </si>
  <si>
    <t>Komunalna naknada</t>
  </si>
  <si>
    <t>Naknada po osnovu pogodnosti</t>
  </si>
  <si>
    <t>Porez na dobit građana</t>
  </si>
  <si>
    <t>1.1.1.1.</t>
  </si>
  <si>
    <t>1.1.1.2.</t>
  </si>
  <si>
    <t>1.1.1.3.</t>
  </si>
  <si>
    <t>1.1.1.4.</t>
  </si>
  <si>
    <t>1.2.</t>
  </si>
  <si>
    <t>1.2.1.</t>
  </si>
  <si>
    <t>1.2.1.1.</t>
  </si>
  <si>
    <t>1.3.</t>
  </si>
  <si>
    <t>1.3.1.</t>
  </si>
  <si>
    <t>Stalni porezi na imovinu</t>
  </si>
  <si>
    <t>1.3.1.1.</t>
  </si>
  <si>
    <t>Porez na finansijske i kapitalne transakcije</t>
  </si>
  <si>
    <t>Prihodi od indirektnih poreza koji pripadaju Direkciji cesta</t>
  </si>
  <si>
    <t>Poseb.nak.za zaštitu od prir.i dr.nesreća (osn.zbirni iznos neto pl.)</t>
  </si>
  <si>
    <t>Poseb.nak.za zaštitu od prir.i dr.nesreća (osn.zbirni iznos neto prim.)</t>
  </si>
  <si>
    <t>2.1.</t>
  </si>
  <si>
    <t>2.1.1.</t>
  </si>
  <si>
    <t>Prihodi od zemljišne rente i iznajmljivanja</t>
  </si>
  <si>
    <t>2.1.1.1.</t>
  </si>
  <si>
    <t>OSTALI PRIHODI OD IMOVINE</t>
  </si>
  <si>
    <t>Ostali prihodi od finansijske i materijalne imovine</t>
  </si>
  <si>
    <t>2.3.</t>
  </si>
  <si>
    <t>2.3.1.</t>
  </si>
  <si>
    <t>2.3.1.1.</t>
  </si>
  <si>
    <t>Općinske takse</t>
  </si>
  <si>
    <t>2.4.</t>
  </si>
  <si>
    <t>2.4.1.</t>
  </si>
  <si>
    <t>2.4.1.1.</t>
  </si>
  <si>
    <t>Općinske komunalne takse</t>
  </si>
  <si>
    <t>2.5.</t>
  </si>
  <si>
    <t>2.5.1.</t>
  </si>
  <si>
    <t>Općinske naknade</t>
  </si>
  <si>
    <t>2.5.1.1.</t>
  </si>
  <si>
    <t>2.6.</t>
  </si>
  <si>
    <t>2.6.1.</t>
  </si>
  <si>
    <t>Cestovne naknade</t>
  </si>
  <si>
    <t>Posebne naknade</t>
  </si>
  <si>
    <t>2.7.</t>
  </si>
  <si>
    <t>2.7.1.</t>
  </si>
  <si>
    <t>2.7.1.1.</t>
  </si>
  <si>
    <t>2.8.</t>
  </si>
  <si>
    <t>2.8.1.</t>
  </si>
  <si>
    <t>2.8.1.1.</t>
  </si>
  <si>
    <t>Po općinskim propisima</t>
  </si>
  <si>
    <t>TEKUĆE POTPORE</t>
  </si>
  <si>
    <t>3.1.</t>
  </si>
  <si>
    <t>3.1.1.</t>
  </si>
  <si>
    <t>OSTALE NEPLANIRANE UPLATE</t>
  </si>
  <si>
    <t>Ostale neplanirane uplate</t>
  </si>
  <si>
    <t>1.1.</t>
  </si>
  <si>
    <t>Ostali prihodi od nefin.javnih preduzeće</t>
  </si>
  <si>
    <t>Ostali prihodi od imovine</t>
  </si>
  <si>
    <t>2.1.2.</t>
  </si>
  <si>
    <t>2.1.2.1.</t>
  </si>
  <si>
    <t>2.3.2.</t>
  </si>
  <si>
    <t>2.3.2.1.</t>
  </si>
  <si>
    <t>2.6.1.1.</t>
  </si>
  <si>
    <t>2.6.1.2.</t>
  </si>
  <si>
    <t>2.6.1.3.</t>
  </si>
  <si>
    <t>2.6.1.4.</t>
  </si>
  <si>
    <t>2.6.1.5.</t>
  </si>
  <si>
    <t>2.6.1.7.</t>
  </si>
  <si>
    <t>2.6.1.8.</t>
  </si>
  <si>
    <t>2.7.2.</t>
  </si>
  <si>
    <t>2.7.2.1.</t>
  </si>
  <si>
    <t>2.7.2.2.</t>
  </si>
  <si>
    <t>2.7.3.</t>
  </si>
  <si>
    <t>2.7.3.1.</t>
  </si>
  <si>
    <t>2.7.3.2.</t>
  </si>
  <si>
    <t>2.9.</t>
  </si>
  <si>
    <t>2.9.1.</t>
  </si>
  <si>
    <t>2.9.1.1.</t>
  </si>
  <si>
    <t>PRENESENA SREDSTVA ZA PROJEKAT "STARI GRAD"</t>
  </si>
  <si>
    <t>Posebne naknade i takse</t>
  </si>
  <si>
    <t>2.10.</t>
  </si>
  <si>
    <t>2.10.1.</t>
  </si>
  <si>
    <t>2.10.1.1.</t>
  </si>
  <si>
    <t>Prihodi od poreza na doh.po konačnom obračunu</t>
  </si>
  <si>
    <t>NACRT</t>
  </si>
  <si>
    <t>Ostale neplanirane uplate(prihodi po ranijim propisima)</t>
  </si>
  <si>
    <t>1.1.2.</t>
  </si>
  <si>
    <t>1.1.2.1.</t>
  </si>
  <si>
    <t>1.1.3.</t>
  </si>
  <si>
    <t>1.1.3.1.</t>
  </si>
  <si>
    <t>1.2.1.2.</t>
  </si>
  <si>
    <t>1.2.1.3.</t>
  </si>
  <si>
    <t>1.2.1.4.</t>
  </si>
  <si>
    <t>1.2.1.5.</t>
  </si>
  <si>
    <t>1.2.1.6.</t>
  </si>
  <si>
    <t>1.3.2.</t>
  </si>
  <si>
    <t>1.3.2.1.</t>
  </si>
  <si>
    <t>3.1.1.1.</t>
  </si>
  <si>
    <t>Porez na imovinu od fizičkih lica</t>
  </si>
  <si>
    <t>Porez na imovinu od pravnih lica</t>
  </si>
  <si>
    <t>1.1.3.2.</t>
  </si>
  <si>
    <t>Porez na promet nekretnina od pravnih lica</t>
  </si>
  <si>
    <t>Porez na promet nekretnina  od fizičkih lica</t>
  </si>
  <si>
    <t>2.1.2.2.</t>
  </si>
  <si>
    <t>2.1.2.3.</t>
  </si>
  <si>
    <t>Prihodi od finansijske i nematerijalne imovine</t>
  </si>
  <si>
    <t>Prihodi od koncesije</t>
  </si>
  <si>
    <t>2.6.2.</t>
  </si>
  <si>
    <t>2.6.2.1.</t>
  </si>
  <si>
    <t>Naknade za zauzimanje javnih površina</t>
  </si>
  <si>
    <t>Naknada  za zakup javnih površina od kafea,restorana,kioska i pijaca</t>
  </si>
  <si>
    <t xml:space="preserve">Naknada za zauzimanje javnih površina </t>
  </si>
  <si>
    <t>2.7.1.2.</t>
  </si>
  <si>
    <t>Naknada za korišćenje cestovnog zemljišta</t>
  </si>
  <si>
    <t>2.7.3.3.</t>
  </si>
  <si>
    <t>2.7.3.4.</t>
  </si>
  <si>
    <t>Naknada za vatrogasnu jedinicu iz premije osig.od požara</t>
  </si>
  <si>
    <t>Naknada iz funkcionalne premije osig. Od autoodgov.za vatrog.jed.</t>
  </si>
  <si>
    <t>Prihodi ostvareni prodajon stanova</t>
  </si>
  <si>
    <t>Naknade za korišćenje šuma</t>
  </si>
  <si>
    <t>Ostali prihodi od korišćenja šuma</t>
  </si>
  <si>
    <t>2013.g</t>
  </si>
  <si>
    <t>index</t>
  </si>
  <si>
    <t>promjene</t>
  </si>
  <si>
    <t>Naknada za vršenje usluga iz oblasti premjera i katastra- uknjižba</t>
  </si>
  <si>
    <t>I</t>
  </si>
  <si>
    <t>II</t>
  </si>
  <si>
    <t>TEKUĆI IZDACI</t>
  </si>
  <si>
    <t>Doprinos poslodavca</t>
  </si>
  <si>
    <t>Putni troškovi</t>
  </si>
  <si>
    <t>Izdaci za energiju</t>
  </si>
  <si>
    <t>1.3.3.</t>
  </si>
  <si>
    <t>Izdaci za komunalne usluge</t>
  </si>
  <si>
    <t>1.3.4.</t>
  </si>
  <si>
    <t>1.3.5.</t>
  </si>
  <si>
    <t>Izdaci za prevoz i gorivo</t>
  </si>
  <si>
    <t>1.3.6.</t>
  </si>
  <si>
    <t>1.3.7.</t>
  </si>
  <si>
    <t>1.3.8.</t>
  </si>
  <si>
    <t>1.4.</t>
  </si>
  <si>
    <t>1.4.1.</t>
  </si>
  <si>
    <t>1.4.2.</t>
  </si>
  <si>
    <t>1.4.4.</t>
  </si>
  <si>
    <t>1.4.5.</t>
  </si>
  <si>
    <t>1.4.3.</t>
  </si>
  <si>
    <t>2.2.</t>
  </si>
  <si>
    <t>Nabavka opreme</t>
  </si>
  <si>
    <t>OPIS</t>
  </si>
  <si>
    <t xml:space="preserve"> I PRIHODI</t>
  </si>
  <si>
    <t>II  IZDACI</t>
  </si>
  <si>
    <t>Bruto plaće i naknade</t>
  </si>
  <si>
    <t xml:space="preserve">Bruto plaće </t>
  </si>
  <si>
    <t>Naknade uposlenim i vijećnicima</t>
  </si>
  <si>
    <t>Izdaci za meterijal i usluge</t>
  </si>
  <si>
    <t>Izdaci za materijal</t>
  </si>
  <si>
    <t>Izdaci za održavanje</t>
  </si>
  <si>
    <t>izdaci za bankarske i usluge osiguranja</t>
  </si>
  <si>
    <t xml:space="preserve">Izdaci za ugovorene usluge </t>
  </si>
  <si>
    <t>Tekući transferi</t>
  </si>
  <si>
    <t>Transferi drugim nivoima vlasti</t>
  </si>
  <si>
    <t>Transferi pojedincima</t>
  </si>
  <si>
    <t>Transferi neprofitnim organizacijama</t>
  </si>
  <si>
    <t xml:space="preserve">Transferi javnim ustanovama i preduzećima </t>
  </si>
  <si>
    <t>Ostali transferi</t>
  </si>
  <si>
    <t>1.5.</t>
  </si>
  <si>
    <t>Kapitalni transferi</t>
  </si>
  <si>
    <t>1.5.1.</t>
  </si>
  <si>
    <t>1.5.2.</t>
  </si>
  <si>
    <t>Kapitalni transferi drugim nivoima vlasti</t>
  </si>
  <si>
    <t>Kapitalni transferi pojedincima i neprofitnim organizacijama</t>
  </si>
  <si>
    <t>KAPITALNI IZDACI</t>
  </si>
  <si>
    <t>Nabavka zemljišta</t>
  </si>
  <si>
    <t>Nabavka sredstava u obliku prava</t>
  </si>
  <si>
    <t>Rekonstrukcija i investiciono održavanje</t>
  </si>
  <si>
    <t>TEKUĆA REZERVA</t>
  </si>
  <si>
    <t>SUDSKA IZVRŠENJA,PORAVNANJA I PRENESENE OBAVEZE</t>
  </si>
  <si>
    <t>UKUPNI IZDACI</t>
  </si>
  <si>
    <t>član 3.</t>
  </si>
  <si>
    <t>Izdaci u Budžetu u iznosu od 9.000.000,00 KM raspoređuju se po ekonomskoj i organizacionoj klasifikaciji u posebnom dijelu Budžeta kako slijedi:</t>
  </si>
  <si>
    <t>UKUPNO</t>
  </si>
  <si>
    <t>Naknade vijećnicima</t>
  </si>
  <si>
    <t>Izdaci za prevoz đaka i studenata</t>
  </si>
  <si>
    <t>Izdaci za PDV</t>
  </si>
  <si>
    <t>Podrška projektima nevladinog sektora</t>
  </si>
  <si>
    <t>Kredit za sanaciju infrastrukture</t>
  </si>
  <si>
    <t>član 5.</t>
  </si>
  <si>
    <t>Budžet stupa na snagu danom objavljivanja u Službenom glasniku općine Visoko,a primjenjivat će se od 01.01.2013.godine.</t>
  </si>
  <si>
    <t>Broj:</t>
  </si>
  <si>
    <t>PREDSJEDAVAJUĆA</t>
  </si>
  <si>
    <t>BOSNA I HERCEGOVINA</t>
  </si>
  <si>
    <t>FEDERACIJA BOSNE I HERCEGOVINE</t>
  </si>
  <si>
    <t>ZENIČKO-DOBOJSKI KANTON</t>
  </si>
  <si>
    <t>OPĆINA VISOKO</t>
  </si>
  <si>
    <t>OPĆINSKO VIJEĆE VISOKO</t>
  </si>
  <si>
    <t>ZA 2013.GODINU</t>
  </si>
  <si>
    <t xml:space="preserve">BUDŽET OPĆINE VISOKO </t>
  </si>
  <si>
    <t xml:space="preserve">Federacije Bosne i Hercegovine" broj 1/94),člana 19. do 39.Zakona o budžetima Federacije </t>
  </si>
  <si>
    <t xml:space="preserve">Na osnovu člana VI.4 (c) Ustava Federacije Bosne i Hercegovine ("Službene novine   </t>
  </si>
  <si>
    <t>Bosne i Hercegovine ("Službene novine Federacije Bosne i Hercegovine"broj 19/06,76/08,</t>
  </si>
  <si>
    <t>Bosne i Hercegovine ("Službene novine Federacije Bosne i Hercegovine" broj 22/06 i 22/09),</t>
  </si>
  <si>
    <t xml:space="preserve">broj 1/11),Općinsko vijeće Visoko na __________ sjednici  održanoj__________________godine, </t>
  </si>
  <si>
    <t>donosi:</t>
  </si>
  <si>
    <t xml:space="preserve">I. OPĆI  DIO </t>
  </si>
  <si>
    <t>Član 1.</t>
  </si>
  <si>
    <t>(sadržaj)</t>
  </si>
  <si>
    <t>red.</t>
  </si>
  <si>
    <t>br.</t>
  </si>
  <si>
    <t>PRIHODI (poreski,neporeski,potpore)</t>
  </si>
  <si>
    <t>RASHODI I IZDACI</t>
  </si>
  <si>
    <t>POKRIĆE DEFICITA</t>
  </si>
  <si>
    <t>VIŠAK/MANJAK</t>
  </si>
  <si>
    <t>BUDŽETSKA SREDSTVA</t>
  </si>
  <si>
    <t>VANBUDŽETSKA SREDSTVA</t>
  </si>
  <si>
    <t xml:space="preserve">PRIHODI FONDA ZAŠTITE OKOLINE OPĆINE VISOKO </t>
  </si>
  <si>
    <t xml:space="preserve">PRIHODI FONDA ZAŠTITE OKOLINE ZDK </t>
  </si>
  <si>
    <t xml:space="preserve">PRIHODI FONDA ZAŠTITE OKOLINE ZA FIN.SPORTA </t>
  </si>
  <si>
    <t xml:space="preserve">IZDACI FONDA ZAŠTITE OKOLINE OPĆINE VISOKO </t>
  </si>
  <si>
    <t xml:space="preserve">IZDACI FONDA ZAŠTITE OKOLINE ZDK </t>
  </si>
  <si>
    <t xml:space="preserve">IZDACI FONDA ZAŠTITE OKOLINE ZA FIN.SPORTA </t>
  </si>
  <si>
    <t>Budžet općine Visoko u daljem tekstu Budžet) za 2013.godinu sastoji se od:</t>
  </si>
  <si>
    <t>(prihodi i rashodi)</t>
  </si>
  <si>
    <t xml:space="preserve">                     BUDŽET OPĆINE VISOKO </t>
  </si>
  <si>
    <t xml:space="preserve">            ZA 2013.GODINU</t>
  </si>
  <si>
    <t>Prihodi i primici,rashodi i izdaci po grupama utvrđuju se u bilansu prihoda i izdataka za 2013.godinu</t>
  </si>
  <si>
    <t>kako slijedi:</t>
  </si>
  <si>
    <t xml:space="preserve">Ostali prihodi -prodaja  imovine </t>
  </si>
  <si>
    <t>2.3.2.2.</t>
  </si>
  <si>
    <t>PRENESENA SREDSTVA FONDA ZDK</t>
  </si>
  <si>
    <t>2.8.1.2.</t>
  </si>
  <si>
    <t>Prihodi od pružanja usluga-učešće u troškovima</t>
  </si>
  <si>
    <t>2.6.3.</t>
  </si>
  <si>
    <t>2.6.3.1.</t>
  </si>
  <si>
    <t>2.6.3.2.</t>
  </si>
  <si>
    <t>2.7.1.3.</t>
  </si>
  <si>
    <t>Naknada po osnovu teh.pregleda i dr.komisija</t>
  </si>
  <si>
    <t>2.1.2.4.</t>
  </si>
  <si>
    <t>Prihodi od iznajmljivanja stambenog prostora</t>
  </si>
  <si>
    <t>Naknada za korišćenje građ.zemljišta i kom. Naknada</t>
  </si>
  <si>
    <t>POKRIVANJE DEFICITA</t>
  </si>
  <si>
    <t>(izdaci po budžetskim korisnicima)</t>
  </si>
  <si>
    <t>razdjel</t>
  </si>
  <si>
    <t>kod potr.</t>
  </si>
  <si>
    <t>jedinice</t>
  </si>
  <si>
    <t>ekonomski</t>
  </si>
  <si>
    <t>kod</t>
  </si>
  <si>
    <t>funkcija</t>
  </si>
  <si>
    <t>Transferi za pripravnike</t>
  </si>
  <si>
    <t>Ttransferi za volontere</t>
  </si>
  <si>
    <t>Transferi za veterinarsku zaštitu od zaraznih bolesti</t>
  </si>
  <si>
    <t>Povrati pogrešno i više uplaćenih sredstava</t>
  </si>
  <si>
    <t>Sudska izvršenja</t>
  </si>
  <si>
    <t>1010</t>
  </si>
  <si>
    <t>0110</t>
  </si>
  <si>
    <t>0530</t>
  </si>
  <si>
    <t>1490</t>
  </si>
  <si>
    <t>Poticajna sredstva za poljoprivredu</t>
  </si>
  <si>
    <t>1.1.4.</t>
  </si>
  <si>
    <t>1.2.2.</t>
  </si>
  <si>
    <t>1.2.3.</t>
  </si>
  <si>
    <t>1.2.4.</t>
  </si>
  <si>
    <t>1.2.5.</t>
  </si>
  <si>
    <t>1.2.6.</t>
  </si>
  <si>
    <t>NABAVKA STALNIH SREDSTAVA</t>
  </si>
  <si>
    <t>Ulaganja iz Fonda -prihodi od korišćenja šuma</t>
  </si>
  <si>
    <t>UKUPNI IZDACI POTROŠAČKE JEDINICE 100111</t>
  </si>
  <si>
    <t>UKUPNI IZDACI POTROŠAČKE JEDINICE 100121</t>
  </si>
  <si>
    <t>1020</t>
  </si>
  <si>
    <t>0720</t>
  </si>
  <si>
    <t>Izdaci za javnu rasvetu</t>
  </si>
  <si>
    <t>1.1.5.</t>
  </si>
  <si>
    <t>0740</t>
  </si>
  <si>
    <t>0730</t>
  </si>
  <si>
    <t>0750</t>
  </si>
  <si>
    <t>1.1.6.</t>
  </si>
  <si>
    <t>1210</t>
  </si>
  <si>
    <t>Otkup zemljišta za proširenje infrastrukture</t>
  </si>
  <si>
    <t>0440</t>
  </si>
  <si>
    <t>Ugovorene usluge</t>
  </si>
  <si>
    <t>Obilježavanje praznika i drugih značajnijih datuma</t>
  </si>
  <si>
    <t>Stipendije studentima</t>
  </si>
  <si>
    <t>Jednokratne pomoći za školovanje</t>
  </si>
  <si>
    <t>Grant za udruženja građana</t>
  </si>
  <si>
    <t>Grant za udruženja boračkih populacija</t>
  </si>
  <si>
    <t>Subvencije za JP RTV Visoko</t>
  </si>
  <si>
    <t>Kapitalni grantovi iz oblasti društvenih djelatnosti</t>
  </si>
  <si>
    <t>Kapitalni grantovi pripadnicima boračkih populacija</t>
  </si>
  <si>
    <t xml:space="preserve">Sufinansiranje ulaganja u podršku turizmu </t>
  </si>
  <si>
    <t>Pomoć u rekonstrukciji vjerskih objekata</t>
  </si>
  <si>
    <t>1.2.7.</t>
  </si>
  <si>
    <t>1.2.8.</t>
  </si>
  <si>
    <t>1.2.9.</t>
  </si>
  <si>
    <t>1.2.10.</t>
  </si>
  <si>
    <t>1.2.11.</t>
  </si>
  <si>
    <t>0610</t>
  </si>
  <si>
    <t>0430</t>
  </si>
  <si>
    <t>UKUPNI IZDACI POTROŠAČKE JEDINICE 100131</t>
  </si>
  <si>
    <t>UKUPNI IZDACI POTROŠAČKE JEDINICE 100141</t>
  </si>
  <si>
    <t>UKUPNI IZDACI POTROŠAČKE JEDINICE 100151</t>
  </si>
  <si>
    <t>Naknade uposlenim i komisijama</t>
  </si>
  <si>
    <t>Transferi mjesnim zajednicama</t>
  </si>
  <si>
    <t>Transferi mjesnim zajednicama za vangradsku javnu rasvjetu</t>
  </si>
  <si>
    <t>UKUPNI IZDACI POTROŠAČKE JEDINICE 100211</t>
  </si>
  <si>
    <t>Ttransfer za izbornu komisiju</t>
  </si>
  <si>
    <t>0310</t>
  </si>
  <si>
    <t>0340</t>
  </si>
  <si>
    <t>UKUPNI IZDACI POTROŠAČKE JEDINICE 10231</t>
  </si>
  <si>
    <t>UKUPNI IZDACI JEDINSTVENOG ORGANA UPRAVE</t>
  </si>
  <si>
    <t>I-2.SLUŽBA ZA PRIVREDU,RAZVOJ,BUDŽET I FINANSIJE</t>
  </si>
  <si>
    <t>I-6.SLUŽBA ZA POSLOVE OPĆINSKOG VIJEĆA I OPĆINSKOG NAČELNIKA</t>
  </si>
  <si>
    <t>I-7.SLUŽBA CIVILNE ZAŠTITE</t>
  </si>
  <si>
    <t>II JAVNA USTANOVA CENTAR ZA SOCIJALNI RAD</t>
  </si>
  <si>
    <t>0690</t>
  </si>
  <si>
    <t>0620</t>
  </si>
  <si>
    <t xml:space="preserve">Naknade uposlenim </t>
  </si>
  <si>
    <t>III PRAVOBRANILAŠTVO OPĆINE</t>
  </si>
  <si>
    <t>UKUPNI IZDACI OPĆINSKOG PRAVOBRANILAŠTVA</t>
  </si>
  <si>
    <t>0320</t>
  </si>
  <si>
    <t xml:space="preserve">Pomoći pripadnicima boračkih populacija </t>
  </si>
  <si>
    <t>0800</t>
  </si>
  <si>
    <t>Transfer za alternativni smještaj</t>
  </si>
  <si>
    <t>Transfer za org.kult.i sport.manifestacija i aktivnosti</t>
  </si>
  <si>
    <t>0400</t>
  </si>
  <si>
    <t>Transfer za javne ustanove</t>
  </si>
  <si>
    <t>Transfer za spomen obilježja i mezarja</t>
  </si>
  <si>
    <t>0600</t>
  </si>
  <si>
    <t>Transfer za ustanove za djecu sa posebnim potrebama</t>
  </si>
  <si>
    <t>izdaci za usluge osiguranja</t>
  </si>
  <si>
    <t>član 4.</t>
  </si>
  <si>
    <t>(korišćenje tekuće rezerve)</t>
  </si>
  <si>
    <t>NACRT BUDŽETA ZA 2013.GODINU</t>
  </si>
  <si>
    <t>nenamjenska</t>
  </si>
  <si>
    <t>budžetska</t>
  </si>
  <si>
    <t>sredstva</t>
  </si>
  <si>
    <t>namjenska</t>
  </si>
  <si>
    <t>saredstva</t>
  </si>
  <si>
    <t>vanbudžetska</t>
  </si>
  <si>
    <t>A</t>
  </si>
  <si>
    <t>B</t>
  </si>
  <si>
    <t>sredstva od posebnih nakanada za zaštitu i spašavanje</t>
  </si>
  <si>
    <t>sredstva od naknada za korišćenje šuma</t>
  </si>
  <si>
    <t>PRENESENA BUDŽETSKA SREDSTVA (1+2)</t>
  </si>
  <si>
    <t xml:space="preserve">UKUPAN BUDŽET </t>
  </si>
  <si>
    <t>PRIHODI OD ZAŠTITE OKOLINE</t>
  </si>
  <si>
    <t>Fond zaštite okoline ZDK</t>
  </si>
  <si>
    <t>Fond zaštite okoline općine Visoko</t>
  </si>
  <si>
    <t>Fond za finansiranje sporta</t>
  </si>
  <si>
    <t>UKUPNI PRIHODI OD ZAŠTITE OKOLINE</t>
  </si>
  <si>
    <t>prenesena sredstva Fonda zaštite okoline ZDK</t>
  </si>
  <si>
    <t>UKUPNO (I+II)</t>
  </si>
  <si>
    <t>NAMJENSKI FOND ZA NABAVKU OPREME</t>
  </si>
  <si>
    <t>prenesena sredstva namjenskog fonda za nabavku opreme</t>
  </si>
  <si>
    <t xml:space="preserve">UKUPNO </t>
  </si>
  <si>
    <t>UKUPNA VANBUDŽETSKA SREDSTVA</t>
  </si>
  <si>
    <t>Stalne i povremene socijalne pomoći</t>
  </si>
  <si>
    <t>Transferi za poticaje poljoprivredi</t>
  </si>
  <si>
    <t>Transferi za poticaje poljoprivrednicima</t>
  </si>
  <si>
    <t>614500</t>
  </si>
  <si>
    <t>Transferi za sanaciju šteta</t>
  </si>
  <si>
    <t>FOND  ZAŠTITE OKOLINE</t>
  </si>
  <si>
    <t>Fond zaštite okoline ZDK - RASHODI</t>
  </si>
  <si>
    <t>Fond zaštite okoline općine Visoko -RASHODI</t>
  </si>
  <si>
    <t>Fond za finansiranje sporta -RASHODI</t>
  </si>
  <si>
    <t>UKUPNI RASHODI (A)</t>
  </si>
  <si>
    <t>UKUPNO (B)</t>
  </si>
  <si>
    <t>PRENESENA SREDSTVA FONDA ZA NABAVKU OPREME</t>
  </si>
  <si>
    <t>IZDACI IZ FONDA ZA NABAVKU OPREME</t>
  </si>
  <si>
    <t>Transfer za omladinske,obrazovne i istraživačke aktivnosti</t>
  </si>
  <si>
    <t xml:space="preserve"> 5/09,32/09,51/09,9/10,36/10,45/10 i 25/12),čl.12.Zakona o pripadnosti javnih prihoda Federacije </t>
  </si>
  <si>
    <t>10/6</t>
  </si>
  <si>
    <t xml:space="preserve"> I JEDINSTVEN ORGAN UPRAVE</t>
  </si>
  <si>
    <t>I -1.OPĆINSKI NAČELNIK</t>
  </si>
  <si>
    <t>I-5.SLUŽBA ZA OPŠTU UPRAVU,POSLOVE MJESNIH ZAJEDNICA I INSPEKCIJSKE POSLOVE</t>
  </si>
  <si>
    <t>I-4.SLUŽBA ZA DRUŠTVENE DJELATNOSTI,BORAČKO-INVALIDSKU ZAŠTITU I RASELJENA LICA</t>
  </si>
  <si>
    <t>I-3.SLUŽBA ZA PROSTORNO UREĐENJE,IMOVINSKO-PRAVNE,GEODETSKE,STAMBENO-KOMUNALNE...</t>
  </si>
  <si>
    <t>UKUPNI IZDACI JU CENTAR ZA SOCIJALNI RAD</t>
  </si>
  <si>
    <t xml:space="preserve">   OPĆINSKOG  VIJEĆA  VISOKO</t>
  </si>
  <si>
    <t xml:space="preserve">           Mirela Mateša Bukva</t>
  </si>
  <si>
    <t>Izdaci za komunalne usluge (Program komunal.djelat. i depon.Moščanica)</t>
  </si>
  <si>
    <t>Izdaci za održavanje (Program tekućeg održavanja)</t>
  </si>
  <si>
    <t>Planska i projektna dokumentacija</t>
  </si>
  <si>
    <t>Kapitalna ulaganja u vodovodnu i cestovnu infrastrukturu</t>
  </si>
  <si>
    <t>Kapitalna ulaganja u rekonstr.gradske vodovodnu i kanaliz.infrastrukture</t>
  </si>
  <si>
    <t>Transferi za klubove vijećnika u Općinskom vijeću</t>
  </si>
  <si>
    <t>Podrška projektima viših nivoa vlasti</t>
  </si>
  <si>
    <t>Transfer za KSC Mladost</t>
  </si>
  <si>
    <t>Transfer za Javnu ustanovu za predškolski odgoj</t>
  </si>
  <si>
    <t>Transfer za JU Centar za kulturu i edukaciju</t>
  </si>
  <si>
    <t>Transfer za JU Gradska bublioteka</t>
  </si>
  <si>
    <t>Transfer za JU Zavičajni muzej</t>
  </si>
  <si>
    <t>Transfer za Ju Dom zdravlja</t>
  </si>
  <si>
    <t>Transfer za rad UO i NO u JU</t>
  </si>
  <si>
    <t>1.2.12.</t>
  </si>
  <si>
    <t>1.2.13.</t>
  </si>
  <si>
    <t>1.2.14.</t>
  </si>
  <si>
    <t>1.2.15.</t>
  </si>
  <si>
    <t>1.2.16.</t>
  </si>
  <si>
    <t>1.2.17.</t>
  </si>
  <si>
    <t>0810</t>
  </si>
  <si>
    <t>0410</t>
  </si>
  <si>
    <t>0820</t>
  </si>
  <si>
    <t>Naknade članovima Izborne komisije</t>
  </si>
  <si>
    <t>Izdaci za deminiranje</t>
  </si>
  <si>
    <t>Naknade uposlenim,članovima komisija i vijećnicima</t>
  </si>
  <si>
    <t>UKUPNO  (prihodi i prenesena sredstva)</t>
  </si>
  <si>
    <t xml:space="preserve">UKUPNO (izdaci i izvršenje sudskih presuda)  </t>
  </si>
  <si>
    <t>Prihodi od učešća u dobiti JP</t>
  </si>
  <si>
    <t>1.4.6.</t>
  </si>
  <si>
    <t xml:space="preserve">Sudska izvršenja </t>
  </si>
  <si>
    <t>Povrati više ili pogrešno uplaćenih sredstava</t>
  </si>
  <si>
    <t>Izdaci iz sredstva namjenskog fonda za nabavku opreme</t>
  </si>
  <si>
    <t xml:space="preserve">   ("Službene novine FBiH" broj 19/06,76/08,5/09,32/09,51/09,9/10,36/10,45/10 i 25/12).</t>
  </si>
  <si>
    <t>člana 22.(stav 1 tačka 3) Statuta općine Visoko - pročišćeni tekst ("Službeni glasnik općine Visoko"</t>
  </si>
  <si>
    <t xml:space="preserve">IZVRŠENJE SUDSKIH PRESUDA </t>
  </si>
  <si>
    <t>UKUPNO (izdaci)</t>
  </si>
  <si>
    <t>korisnika</t>
  </si>
  <si>
    <t>vlastiti prihodi</t>
  </si>
  <si>
    <t>budžetskih</t>
  </si>
  <si>
    <t>C</t>
  </si>
  <si>
    <t>U tekuću rezervu u 2013.godini izdvojit će se iznos od 40.000,00 KM ili 0,33 % od ukupnih izdataka ,a koristit će se u skladu sa članom 34.Zakona o budžetima u FBiH</t>
  </si>
  <si>
    <t>Izdaci u Budžetu za 2013.godinu u iznosu od 11.963.000,00 KM raspoređuju se po korisnicima u Posebnom dijelu Budžeta kako slijedi:</t>
  </si>
  <si>
    <t xml:space="preserve"> iz vlastiti prihoda</t>
  </si>
  <si>
    <t>Socijalna davanja iz sredstava Kantona</t>
  </si>
  <si>
    <t>ZA 2013.godinu</t>
  </si>
  <si>
    <t>1.</t>
  </si>
  <si>
    <t>Namjenska budžetska sredstva</t>
  </si>
  <si>
    <t>2.</t>
  </si>
  <si>
    <t>Nenamjenska budžetska sredstva</t>
  </si>
  <si>
    <t>PRENESENA NAMJENSKA BUDŽETSKA SREDSTVA</t>
  </si>
  <si>
    <t>UKUPNO  (1+2) (prihodi i prenesena sredstva)</t>
  </si>
  <si>
    <t xml:space="preserve">TransferI iz Kantona za korisnike JU Centar za soc.rad. </t>
  </si>
  <si>
    <t xml:space="preserve">                   OPĆINSKOG   VIJEĆA   VISOKO</t>
  </si>
  <si>
    <t xml:space="preserve">                              Mirela Mateša Bukva</t>
  </si>
  <si>
    <t>Visoko, februar 2013.godine</t>
  </si>
  <si>
    <t>01/1-02-10/13</t>
  </si>
  <si>
    <t xml:space="preserve">Datum: </t>
  </si>
  <si>
    <t>02.02.2013.godine</t>
  </si>
  <si>
    <t>Visoko</t>
  </si>
  <si>
    <t>BUDŽET</t>
  </si>
  <si>
    <t xml:space="preserve"> BUDŽET ZA 2013.GODINU</t>
  </si>
  <si>
    <t>3.1.1.2.</t>
  </si>
</sst>
</file>

<file path=xl/styles.xml><?xml version="1.0" encoding="utf-8"?>
<styleSheet xmlns="http://schemas.openxmlformats.org/spreadsheetml/2006/main">
  <numFmts count="1">
    <numFmt numFmtId="8" formatCode="#,##0.00\ &quot;KM&quot;;[Red]\-#,##0.00\ &quot;KM&quot;"/>
  </numFmts>
  <fonts count="30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Arial Rounded MT Bold"/>
      <family val="2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color theme="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i/>
      <sz val="7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2" borderId="16" applyNumberFormat="0" applyAlignment="0" applyProtection="0"/>
  </cellStyleXfs>
  <cellXfs count="2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2" borderId="1" xfId="1" applyFont="1" applyBorder="1" applyAlignment="1">
      <alignment horizontal="left"/>
    </xf>
    <xf numFmtId="0" fontId="11" fillId="2" borderId="2" xfId="1" applyFont="1" applyBorder="1"/>
    <xf numFmtId="0" fontId="11" fillId="2" borderId="3" xfId="1" applyFont="1" applyBorder="1"/>
    <xf numFmtId="0" fontId="11" fillId="2" borderId="4" xfId="1" applyFont="1" applyBorder="1"/>
    <xf numFmtId="0" fontId="11" fillId="2" borderId="5" xfId="1" applyFont="1" applyBorder="1" applyAlignment="1">
      <alignment horizontal="center"/>
    </xf>
    <xf numFmtId="0" fontId="11" fillId="2" borderId="6" xfId="1" applyFont="1" applyBorder="1"/>
    <xf numFmtId="0" fontId="11" fillId="2" borderId="7" xfId="1" applyFont="1" applyBorder="1"/>
    <xf numFmtId="0" fontId="12" fillId="0" borderId="0" xfId="0" applyFont="1"/>
    <xf numFmtId="0" fontId="11" fillId="2" borderId="5" xfId="1" applyFont="1" applyBorder="1"/>
    <xf numFmtId="0" fontId="11" fillId="2" borderId="8" xfId="1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2" borderId="4" xfId="1" applyFont="1" applyBorder="1"/>
    <xf numFmtId="0" fontId="11" fillId="2" borderId="4" xfId="1" applyFont="1" applyBorder="1" applyAlignment="1">
      <alignment horizontal="right"/>
    </xf>
    <xf numFmtId="0" fontId="17" fillId="0" borderId="0" xfId="0" applyFont="1"/>
    <xf numFmtId="0" fontId="16" fillId="2" borderId="7" xfId="1" applyFont="1" applyBorder="1"/>
    <xf numFmtId="0" fontId="18" fillId="0" borderId="0" xfId="0" applyFont="1" applyBorder="1"/>
    <xf numFmtId="0" fontId="18" fillId="0" borderId="0" xfId="0" applyFont="1"/>
    <xf numFmtId="8" fontId="19" fillId="0" borderId="0" xfId="0" applyNumberFormat="1" applyFont="1" applyAlignment="1">
      <alignment horizontal="left"/>
    </xf>
    <xf numFmtId="0" fontId="19" fillId="0" borderId="0" xfId="0" applyFont="1"/>
    <xf numFmtId="0" fontId="20" fillId="0" borderId="8" xfId="0" applyFont="1" applyBorder="1"/>
    <xf numFmtId="0" fontId="21" fillId="0" borderId="10" xfId="0" applyFont="1" applyBorder="1"/>
    <xf numFmtId="0" fontId="12" fillId="0" borderId="10" xfId="0" applyFont="1" applyBorder="1"/>
    <xf numFmtId="0" fontId="12" fillId="0" borderId="11" xfId="0" applyFont="1" applyBorder="1"/>
    <xf numFmtId="0" fontId="21" fillId="0" borderId="0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20" fillId="0" borderId="10" xfId="0" applyFont="1" applyBorder="1"/>
    <xf numFmtId="0" fontId="12" fillId="0" borderId="5" xfId="0" applyFont="1" applyBorder="1"/>
    <xf numFmtId="0" fontId="12" fillId="0" borderId="9" xfId="0" applyFont="1" applyBorder="1"/>
    <xf numFmtId="0" fontId="12" fillId="0" borderId="0" xfId="0" applyFont="1" applyAlignment="1">
      <alignment horizontal="center"/>
    </xf>
    <xf numFmtId="0" fontId="21" fillId="0" borderId="0" xfId="0" applyFont="1" applyFill="1" applyBorder="1"/>
    <xf numFmtId="49" fontId="12" fillId="0" borderId="10" xfId="0" applyNumberFormat="1" applyFont="1" applyBorder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8" xfId="0" applyFont="1" applyBorder="1" applyAlignment="1">
      <alignment horizontal="right"/>
    </xf>
    <xf numFmtId="0" fontId="21" fillId="0" borderId="10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12" xfId="0" applyFont="1" applyBorder="1"/>
    <xf numFmtId="0" fontId="12" fillId="0" borderId="1" xfId="0" applyFont="1" applyBorder="1"/>
    <xf numFmtId="16" fontId="21" fillId="0" borderId="10" xfId="0" applyNumberFormat="1" applyFont="1" applyBorder="1" applyAlignment="1">
      <alignment horizontal="right"/>
    </xf>
    <xf numFmtId="0" fontId="12" fillId="0" borderId="2" xfId="0" applyFont="1" applyBorder="1"/>
    <xf numFmtId="0" fontId="12" fillId="0" borderId="0" xfId="0" applyFont="1" applyAlignment="1">
      <alignment horizontal="right"/>
    </xf>
    <xf numFmtId="49" fontId="12" fillId="0" borderId="10" xfId="0" applyNumberFormat="1" applyFont="1" applyBorder="1" applyAlignment="1">
      <alignment horizontal="center"/>
    </xf>
    <xf numFmtId="49" fontId="21" fillId="0" borderId="10" xfId="0" applyNumberFormat="1" applyFont="1" applyBorder="1" applyAlignment="1">
      <alignment horizontal="center"/>
    </xf>
    <xf numFmtId="49" fontId="20" fillId="0" borderId="8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14" fontId="12" fillId="0" borderId="10" xfId="0" applyNumberFormat="1" applyFont="1" applyBorder="1" applyAlignment="1">
      <alignment horizontal="right"/>
    </xf>
    <xf numFmtId="0" fontId="16" fillId="2" borderId="6" xfId="1" applyFont="1" applyBorder="1"/>
    <xf numFmtId="3" fontId="22" fillId="0" borderId="8" xfId="0" applyNumberFormat="1" applyFont="1" applyBorder="1"/>
    <xf numFmtId="2" fontId="22" fillId="0" borderId="8" xfId="0" applyNumberFormat="1" applyFont="1" applyBorder="1"/>
    <xf numFmtId="3" fontId="23" fillId="0" borderId="10" xfId="0" applyNumberFormat="1" applyFont="1" applyBorder="1"/>
    <xf numFmtId="3" fontId="23" fillId="0" borderId="10" xfId="0" applyNumberFormat="1" applyFont="1" applyBorder="1" applyAlignment="1">
      <alignment horizontal="right"/>
    </xf>
    <xf numFmtId="3" fontId="18" fillId="0" borderId="10" xfId="0" applyNumberFormat="1" applyFont="1" applyBorder="1"/>
    <xf numFmtId="2" fontId="18" fillId="0" borderId="10" xfId="0" applyNumberFormat="1" applyFont="1" applyBorder="1"/>
    <xf numFmtId="3" fontId="18" fillId="0" borderId="11" xfId="0" applyNumberFormat="1" applyFont="1" applyBorder="1"/>
    <xf numFmtId="2" fontId="18" fillId="0" borderId="11" xfId="0" applyNumberFormat="1" applyFont="1" applyBorder="1"/>
    <xf numFmtId="3" fontId="18" fillId="0" borderId="0" xfId="0" applyNumberFormat="1" applyFont="1" applyBorder="1"/>
    <xf numFmtId="2" fontId="18" fillId="0" borderId="0" xfId="0" applyNumberFormat="1" applyFont="1" applyBorder="1"/>
    <xf numFmtId="3" fontId="18" fillId="0" borderId="9" xfId="0" applyNumberFormat="1" applyFont="1" applyBorder="1"/>
    <xf numFmtId="2" fontId="18" fillId="0" borderId="9" xfId="0" applyNumberFormat="1" applyFont="1" applyBorder="1"/>
    <xf numFmtId="3" fontId="18" fillId="0" borderId="5" xfId="0" applyNumberFormat="1" applyFont="1" applyBorder="1"/>
    <xf numFmtId="2" fontId="22" fillId="0" borderId="11" xfId="0" applyNumberFormat="1" applyFont="1" applyBorder="1"/>
    <xf numFmtId="2" fontId="22" fillId="0" borderId="0" xfId="0" applyNumberFormat="1" applyFont="1" applyBorder="1"/>
    <xf numFmtId="3" fontId="23" fillId="0" borderId="8" xfId="0" applyNumberFormat="1" applyFont="1" applyBorder="1"/>
    <xf numFmtId="2" fontId="24" fillId="0" borderId="8" xfId="0" applyNumberFormat="1" applyFont="1" applyBorder="1"/>
    <xf numFmtId="2" fontId="23" fillId="0" borderId="10" xfId="0" applyNumberFormat="1" applyFont="1" applyBorder="1"/>
    <xf numFmtId="3" fontId="18" fillId="0" borderId="2" xfId="0" applyNumberFormat="1" applyFont="1" applyBorder="1"/>
    <xf numFmtId="0" fontId="18" fillId="0" borderId="2" xfId="0" applyFont="1" applyBorder="1"/>
    <xf numFmtId="3" fontId="18" fillId="0" borderId="0" xfId="0" applyNumberFormat="1" applyFont="1"/>
    <xf numFmtId="3" fontId="16" fillId="2" borderId="6" xfId="1" applyNumberFormat="1" applyFont="1" applyBorder="1"/>
    <xf numFmtId="3" fontId="16" fillId="2" borderId="7" xfId="1" applyNumberFormat="1" applyFont="1" applyBorder="1"/>
    <xf numFmtId="3" fontId="16" fillId="2" borderId="4" xfId="1" applyNumberFormat="1" applyFont="1" applyBorder="1"/>
    <xf numFmtId="3" fontId="18" fillId="0" borderId="8" xfId="0" applyNumberFormat="1" applyFont="1" applyBorder="1"/>
    <xf numFmtId="0" fontId="25" fillId="0" borderId="10" xfId="0" applyFont="1" applyBorder="1"/>
    <xf numFmtId="0" fontId="25" fillId="0" borderId="10" xfId="0" applyFont="1" applyBorder="1" applyAlignment="1">
      <alignment horizontal="right"/>
    </xf>
    <xf numFmtId="3" fontId="25" fillId="0" borderId="10" xfId="0" applyNumberFormat="1" applyFont="1" applyBorder="1"/>
    <xf numFmtId="2" fontId="26" fillId="0" borderId="8" xfId="0" applyNumberFormat="1" applyFont="1" applyBorder="1"/>
    <xf numFmtId="0" fontId="25" fillId="0" borderId="0" xfId="0" applyFont="1"/>
    <xf numFmtId="0" fontId="27" fillId="0" borderId="0" xfId="0" applyFont="1"/>
    <xf numFmtId="0" fontId="27" fillId="0" borderId="10" xfId="0" applyFont="1" applyBorder="1"/>
    <xf numFmtId="0" fontId="27" fillId="0" borderId="1" xfId="0" applyFont="1" applyBorder="1"/>
    <xf numFmtId="0" fontId="27" fillId="0" borderId="2" xfId="0" applyFont="1" applyBorder="1"/>
    <xf numFmtId="0" fontId="27" fillId="0" borderId="3" xfId="0" applyFont="1" applyBorder="1"/>
    <xf numFmtId="3" fontId="27" fillId="0" borderId="10" xfId="0" applyNumberFormat="1" applyFont="1" applyBorder="1"/>
    <xf numFmtId="0" fontId="12" fillId="0" borderId="15" xfId="0" applyFont="1" applyBorder="1"/>
    <xf numFmtId="3" fontId="18" fillId="3" borderId="0" xfId="0" applyNumberFormat="1" applyFont="1" applyFill="1" applyBorder="1"/>
    <xf numFmtId="3" fontId="23" fillId="4" borderId="10" xfId="0" applyNumberFormat="1" applyFont="1" applyFill="1" applyBorder="1"/>
    <xf numFmtId="3" fontId="22" fillId="5" borderId="8" xfId="0" applyNumberFormat="1" applyFont="1" applyFill="1" applyBorder="1"/>
    <xf numFmtId="3" fontId="23" fillId="5" borderId="10" xfId="0" applyNumberFormat="1" applyFont="1" applyFill="1" applyBorder="1"/>
    <xf numFmtId="3" fontId="23" fillId="5" borderId="10" xfId="0" applyNumberFormat="1" applyFont="1" applyFill="1" applyBorder="1" applyAlignment="1">
      <alignment horizontal="right"/>
    </xf>
    <xf numFmtId="3" fontId="18" fillId="5" borderId="10" xfId="0" applyNumberFormat="1" applyFont="1" applyFill="1" applyBorder="1"/>
    <xf numFmtId="3" fontId="18" fillId="5" borderId="11" xfId="0" applyNumberFormat="1" applyFont="1" applyFill="1" applyBorder="1"/>
    <xf numFmtId="3" fontId="18" fillId="5" borderId="0" xfId="0" applyNumberFormat="1" applyFont="1" applyFill="1" applyBorder="1"/>
    <xf numFmtId="3" fontId="18" fillId="5" borderId="9" xfId="0" applyNumberFormat="1" applyFont="1" applyFill="1" applyBorder="1"/>
    <xf numFmtId="3" fontId="18" fillId="5" borderId="5" xfId="0" applyNumberFormat="1" applyFont="1" applyFill="1" applyBorder="1"/>
    <xf numFmtId="3" fontId="18" fillId="5" borderId="2" xfId="0" applyNumberFormat="1" applyFont="1" applyFill="1" applyBorder="1"/>
    <xf numFmtId="3" fontId="25" fillId="5" borderId="10" xfId="0" applyNumberFormat="1" applyFont="1" applyFill="1" applyBorder="1"/>
    <xf numFmtId="0" fontId="25" fillId="5" borderId="10" xfId="0" applyFont="1" applyFill="1" applyBorder="1"/>
    <xf numFmtId="0" fontId="25" fillId="5" borderId="10" xfId="0" applyFont="1" applyFill="1" applyBorder="1" applyAlignment="1">
      <alignment horizontal="right"/>
    </xf>
    <xf numFmtId="2" fontId="22" fillId="5" borderId="8" xfId="0" applyNumberFormat="1" applyFont="1" applyFill="1" applyBorder="1"/>
    <xf numFmtId="0" fontId="25" fillId="6" borderId="10" xfId="0" applyFont="1" applyFill="1" applyBorder="1"/>
    <xf numFmtId="0" fontId="21" fillId="3" borderId="10" xfId="0" applyFont="1" applyFill="1" applyBorder="1" applyAlignment="1">
      <alignment horizontal="right"/>
    </xf>
    <xf numFmtId="0" fontId="21" fillId="3" borderId="10" xfId="0" applyFont="1" applyFill="1" applyBorder="1"/>
    <xf numFmtId="0" fontId="12" fillId="3" borderId="2" xfId="0" applyFont="1" applyFill="1" applyBorder="1" applyAlignment="1">
      <alignment horizontal="right"/>
    </xf>
    <xf numFmtId="3" fontId="25" fillId="4" borderId="10" xfId="0" applyNumberFormat="1" applyFont="1" applyFill="1" applyBorder="1"/>
    <xf numFmtId="3" fontId="23" fillId="6" borderId="10" xfId="0" applyNumberFormat="1" applyFont="1" applyFill="1" applyBorder="1"/>
    <xf numFmtId="0" fontId="28" fillId="6" borderId="4" xfId="1" applyFont="1" applyFill="1" applyBorder="1"/>
    <xf numFmtId="0" fontId="23" fillId="5" borderId="9" xfId="1" applyFont="1" applyFill="1" applyBorder="1"/>
    <xf numFmtId="0" fontId="23" fillId="2" borderId="9" xfId="1" applyFont="1" applyBorder="1"/>
    <xf numFmtId="0" fontId="21" fillId="2" borderId="1" xfId="1" applyFont="1" applyBorder="1" applyAlignment="1">
      <alignment horizontal="left"/>
    </xf>
    <xf numFmtId="0" fontId="21" fillId="2" borderId="2" xfId="1" applyFont="1" applyBorder="1"/>
    <xf numFmtId="0" fontId="21" fillId="2" borderId="3" xfId="1" applyFont="1" applyBorder="1"/>
    <xf numFmtId="0" fontId="21" fillId="2" borderId="4" xfId="1" applyFont="1" applyBorder="1" applyAlignment="1">
      <alignment horizontal="right"/>
    </xf>
    <xf numFmtId="0" fontId="21" fillId="2" borderId="5" xfId="1" applyFont="1" applyBorder="1" applyAlignment="1">
      <alignment horizontal="center"/>
    </xf>
    <xf numFmtId="0" fontId="23" fillId="5" borderId="7" xfId="1" applyFont="1" applyFill="1" applyBorder="1"/>
    <xf numFmtId="0" fontId="23" fillId="2" borderId="7" xfId="1" applyFont="1" applyBorder="1"/>
    <xf numFmtId="0" fontId="21" fillId="2" borderId="5" xfId="1" applyFont="1" applyBorder="1"/>
    <xf numFmtId="0" fontId="21" fillId="2" borderId="6" xfId="1" applyFont="1" applyBorder="1"/>
    <xf numFmtId="0" fontId="21" fillId="2" borderId="7" xfId="1" applyFont="1" applyBorder="1"/>
    <xf numFmtId="0" fontId="21" fillId="2" borderId="8" xfId="1" applyFont="1" applyBorder="1"/>
    <xf numFmtId="0" fontId="21" fillId="2" borderId="4" xfId="1" applyFont="1" applyBorder="1"/>
    <xf numFmtId="0" fontId="23" fillId="2" borderId="4" xfId="1" applyFont="1" applyBorder="1"/>
    <xf numFmtId="0" fontId="23" fillId="2" borderId="8" xfId="1" applyFont="1" applyBorder="1"/>
    <xf numFmtId="49" fontId="23" fillId="2" borderId="8" xfId="1" applyNumberFormat="1" applyFont="1" applyBorder="1" applyAlignment="1">
      <alignment horizontal="center"/>
    </xf>
    <xf numFmtId="0" fontId="21" fillId="2" borderId="8" xfId="1" applyFont="1" applyBorder="1" applyAlignment="1">
      <alignment horizontal="center"/>
    </xf>
    <xf numFmtId="0" fontId="21" fillId="2" borderId="4" xfId="1" applyFont="1" applyBorder="1" applyAlignment="1">
      <alignment horizontal="center"/>
    </xf>
    <xf numFmtId="0" fontId="23" fillId="2" borderId="4" xfId="1" applyFont="1" applyBorder="1" applyAlignment="1">
      <alignment horizontal="center"/>
    </xf>
    <xf numFmtId="0" fontId="23" fillId="5" borderId="4" xfId="1" applyFont="1" applyFill="1" applyBorder="1" applyAlignment="1">
      <alignment horizontal="center"/>
    </xf>
    <xf numFmtId="0" fontId="23" fillId="5" borderId="4" xfId="1" applyFont="1" applyFill="1" applyBorder="1"/>
    <xf numFmtId="0" fontId="23" fillId="3" borderId="9" xfId="1" applyFont="1" applyFill="1" applyBorder="1"/>
    <xf numFmtId="0" fontId="23" fillId="3" borderId="7" xfId="1" applyFont="1" applyFill="1" applyBorder="1"/>
    <xf numFmtId="0" fontId="23" fillId="3" borderId="8" xfId="1" applyFont="1" applyFill="1" applyBorder="1"/>
    <xf numFmtId="0" fontId="23" fillId="3" borderId="4" xfId="1" applyFont="1" applyFill="1" applyBorder="1" applyAlignment="1">
      <alignment horizontal="center"/>
    </xf>
    <xf numFmtId="0" fontId="23" fillId="3" borderId="4" xfId="1" applyFont="1" applyFill="1" applyBorder="1"/>
    <xf numFmtId="3" fontId="22" fillId="3" borderId="8" xfId="0" applyNumberFormat="1" applyFont="1" applyFill="1" applyBorder="1"/>
    <xf numFmtId="3" fontId="23" fillId="3" borderId="10" xfId="0" applyNumberFormat="1" applyFont="1" applyFill="1" applyBorder="1"/>
    <xf numFmtId="3" fontId="23" fillId="3" borderId="10" xfId="0" applyNumberFormat="1" applyFont="1" applyFill="1" applyBorder="1" applyAlignment="1">
      <alignment horizontal="right"/>
    </xf>
    <xf numFmtId="3" fontId="18" fillId="3" borderId="10" xfId="0" applyNumberFormat="1" applyFont="1" applyFill="1" applyBorder="1"/>
    <xf numFmtId="3" fontId="18" fillId="3" borderId="11" xfId="0" applyNumberFormat="1" applyFont="1" applyFill="1" applyBorder="1"/>
    <xf numFmtId="3" fontId="18" fillId="3" borderId="9" xfId="0" applyNumberFormat="1" applyFont="1" applyFill="1" applyBorder="1"/>
    <xf numFmtId="0" fontId="23" fillId="3" borderId="10" xfId="1" applyFont="1" applyFill="1" applyBorder="1" applyAlignment="1">
      <alignment horizontal="center"/>
    </xf>
    <xf numFmtId="0" fontId="23" fillId="3" borderId="3" xfId="1" applyFont="1" applyFill="1" applyBorder="1" applyAlignment="1">
      <alignment horizontal="center"/>
    </xf>
    <xf numFmtId="0" fontId="23" fillId="2" borderId="3" xfId="1" applyFont="1" applyBorder="1" applyAlignment="1">
      <alignment horizontal="center"/>
    </xf>
    <xf numFmtId="0" fontId="21" fillId="2" borderId="10" xfId="1" applyFont="1" applyBorder="1" applyAlignment="1">
      <alignment horizontal="center"/>
    </xf>
    <xf numFmtId="0" fontId="21" fillId="2" borderId="3" xfId="1" applyFont="1" applyBorder="1" applyAlignment="1">
      <alignment horizontal="center"/>
    </xf>
    <xf numFmtId="0" fontId="15" fillId="6" borderId="4" xfId="1" applyFont="1" applyFill="1" applyBorder="1"/>
    <xf numFmtId="3" fontId="18" fillId="3" borderId="2" xfId="0" applyNumberFormat="1" applyFont="1" applyFill="1" applyBorder="1"/>
    <xf numFmtId="3" fontId="25" fillId="3" borderId="10" xfId="0" applyNumberFormat="1" applyFont="1" applyFill="1" applyBorder="1"/>
    <xf numFmtId="3" fontId="23" fillId="2" borderId="4" xfId="1" applyNumberFormat="1" applyFont="1" applyBorder="1"/>
    <xf numFmtId="0" fontId="23" fillId="0" borderId="10" xfId="0" applyFont="1" applyBorder="1"/>
    <xf numFmtId="0" fontId="23" fillId="3" borderId="10" xfId="0" applyFont="1" applyFill="1" applyBorder="1"/>
    <xf numFmtId="0" fontId="22" fillId="3" borderId="10" xfId="0" applyFont="1" applyFill="1" applyBorder="1"/>
    <xf numFmtId="0" fontId="21" fillId="5" borderId="10" xfId="0" applyFont="1" applyFill="1" applyBorder="1"/>
    <xf numFmtId="0" fontId="21" fillId="5" borderId="10" xfId="0" applyFont="1" applyFill="1" applyBorder="1" applyAlignment="1">
      <alignment horizontal="right"/>
    </xf>
    <xf numFmtId="0" fontId="20" fillId="5" borderId="10" xfId="0" applyFont="1" applyFill="1" applyBorder="1"/>
    <xf numFmtId="0" fontId="21" fillId="2" borderId="12" xfId="1" applyFont="1" applyBorder="1"/>
    <xf numFmtId="0" fontId="21" fillId="2" borderId="5" xfId="1" applyFont="1" applyBorder="1" applyAlignment="1">
      <alignment horizontal="left"/>
    </xf>
    <xf numFmtId="0" fontId="21" fillId="2" borderId="11" xfId="1" applyFont="1" applyBorder="1"/>
    <xf numFmtId="0" fontId="21" fillId="2" borderId="5" xfId="1" applyFont="1" applyBorder="1" applyAlignment="1">
      <alignment horizontal="right"/>
    </xf>
    <xf numFmtId="0" fontId="21" fillId="2" borderId="6" xfId="1" applyFont="1" applyBorder="1" applyAlignment="1">
      <alignment horizontal="center"/>
    </xf>
    <xf numFmtId="0" fontId="21" fillId="2" borderId="13" xfId="1" applyFont="1" applyBorder="1"/>
    <xf numFmtId="0" fontId="21" fillId="2" borderId="7" xfId="1" applyFont="1" applyBorder="1" applyAlignment="1">
      <alignment horizontal="center"/>
    </xf>
    <xf numFmtId="0" fontId="21" fillId="2" borderId="9" xfId="1" applyFont="1" applyBorder="1"/>
    <xf numFmtId="3" fontId="23" fillId="2" borderId="4" xfId="1" applyNumberFormat="1" applyFont="1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3" fontId="13" fillId="0" borderId="0" xfId="0" applyNumberFormat="1" applyFont="1"/>
    <xf numFmtId="3" fontId="16" fillId="3" borderId="4" xfId="1" applyNumberFormat="1" applyFont="1" applyFill="1" applyBorder="1"/>
    <xf numFmtId="3" fontId="16" fillId="3" borderId="10" xfId="1" applyNumberFormat="1" applyFont="1" applyFill="1" applyBorder="1"/>
    <xf numFmtId="3" fontId="16" fillId="3" borderId="3" xfId="1" applyNumberFormat="1" applyFont="1" applyFill="1" applyBorder="1"/>
    <xf numFmtId="0" fontId="12" fillId="5" borderId="5" xfId="0" applyFont="1" applyFill="1" applyBorder="1"/>
    <xf numFmtId="0" fontId="12" fillId="5" borderId="5" xfId="0" applyFont="1" applyFill="1" applyBorder="1" applyAlignment="1">
      <alignment horizontal="right"/>
    </xf>
    <xf numFmtId="0" fontId="20" fillId="5" borderId="5" xfId="0" applyFont="1" applyFill="1" applyBorder="1"/>
    <xf numFmtId="3" fontId="18" fillId="5" borderId="13" xfId="0" applyNumberFormat="1" applyFont="1" applyFill="1" applyBorder="1"/>
    <xf numFmtId="3" fontId="16" fillId="2" borderId="10" xfId="1" applyNumberFormat="1" applyFont="1" applyBorder="1"/>
    <xf numFmtId="3" fontId="16" fillId="2" borderId="3" xfId="1" applyNumberFormat="1" applyFont="1" applyBorder="1"/>
    <xf numFmtId="0" fontId="12" fillId="5" borderId="10" xfId="0" applyFont="1" applyFill="1" applyBorder="1"/>
    <xf numFmtId="49" fontId="12" fillId="5" borderId="10" xfId="0" applyNumberFormat="1" applyFont="1" applyFill="1" applyBorder="1" applyAlignment="1">
      <alignment horizontal="center"/>
    </xf>
    <xf numFmtId="0" fontId="12" fillId="5" borderId="10" xfId="0" applyFont="1" applyFill="1" applyBorder="1" applyAlignment="1">
      <alignment horizontal="right"/>
    </xf>
    <xf numFmtId="0" fontId="28" fillId="7" borderId="10" xfId="1" applyNumberFormat="1" applyFont="1" applyFill="1" applyBorder="1"/>
    <xf numFmtId="0" fontId="21" fillId="7" borderId="4" xfId="1" applyFont="1" applyFill="1" applyBorder="1"/>
    <xf numFmtId="3" fontId="23" fillId="7" borderId="4" xfId="1" applyNumberFormat="1" applyFont="1" applyFill="1" applyBorder="1"/>
    <xf numFmtId="3" fontId="16" fillId="7" borderId="10" xfId="1" applyNumberFormat="1" applyFont="1" applyFill="1" applyBorder="1"/>
    <xf numFmtId="0" fontId="16" fillId="2" borderId="3" xfId="1" applyFont="1" applyBorder="1"/>
    <xf numFmtId="3" fontId="23" fillId="3" borderId="4" xfId="1" applyNumberFormat="1" applyFont="1" applyFill="1" applyBorder="1"/>
    <xf numFmtId="3" fontId="16" fillId="7" borderId="3" xfId="1" applyNumberFormat="1" applyFont="1" applyFill="1" applyBorder="1"/>
    <xf numFmtId="0" fontId="15" fillId="8" borderId="0" xfId="0" applyFont="1" applyFill="1"/>
    <xf numFmtId="0" fontId="12" fillId="5" borderId="8" xfId="0" applyFont="1" applyFill="1" applyBorder="1"/>
    <xf numFmtId="0" fontId="12" fillId="5" borderId="4" xfId="0" applyFont="1" applyFill="1" applyBorder="1"/>
    <xf numFmtId="0" fontId="12" fillId="5" borderId="4" xfId="0" applyFont="1" applyFill="1" applyBorder="1" applyAlignment="1">
      <alignment horizontal="right"/>
    </xf>
    <xf numFmtId="0" fontId="20" fillId="5" borderId="4" xfId="0" applyFont="1" applyFill="1" applyBorder="1"/>
    <xf numFmtId="3" fontId="18" fillId="5" borderId="4" xfId="0" applyNumberFormat="1" applyFont="1" applyFill="1" applyBorder="1"/>
    <xf numFmtId="0" fontId="21" fillId="2" borderId="10" xfId="1" applyFont="1" applyBorder="1"/>
    <xf numFmtId="0" fontId="21" fillId="2" borderId="3" xfId="1" applyFont="1" applyBorder="1" applyAlignment="1">
      <alignment horizontal="right"/>
    </xf>
    <xf numFmtId="3" fontId="23" fillId="2" borderId="3" xfId="1" applyNumberFormat="1" applyFont="1" applyBorder="1"/>
    <xf numFmtId="0" fontId="21" fillId="7" borderId="3" xfId="1" applyFont="1" applyFill="1" applyBorder="1"/>
    <xf numFmtId="3" fontId="23" fillId="3" borderId="3" xfId="1" applyNumberFormat="1" applyFont="1" applyFill="1" applyBorder="1"/>
    <xf numFmtId="0" fontId="25" fillId="7" borderId="10" xfId="0" applyFont="1" applyFill="1" applyBorder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3" fontId="27" fillId="0" borderId="0" xfId="0" applyNumberFormat="1" applyFont="1"/>
    <xf numFmtId="0" fontId="27" fillId="5" borderId="12" xfId="0" applyFont="1" applyFill="1" applyBorder="1"/>
    <xf numFmtId="0" fontId="25" fillId="5" borderId="11" xfId="0" applyFont="1" applyFill="1" applyBorder="1"/>
    <xf numFmtId="0" fontId="27" fillId="5" borderId="6" xfId="0" applyFont="1" applyFill="1" applyBorder="1"/>
    <xf numFmtId="0" fontId="27" fillId="5" borderId="11" xfId="0" applyFont="1" applyFill="1" applyBorder="1"/>
    <xf numFmtId="0" fontId="27" fillId="5" borderId="5" xfId="0" applyFont="1" applyFill="1" applyBorder="1"/>
    <xf numFmtId="0" fontId="27" fillId="5" borderId="14" xfId="0" applyFont="1" applyFill="1" applyBorder="1"/>
    <xf numFmtId="0" fontId="27" fillId="5" borderId="9" xfId="0" applyFont="1" applyFill="1" applyBorder="1"/>
    <xf numFmtId="0" fontId="27" fillId="5" borderId="4" xfId="0" applyFont="1" applyFill="1" applyBorder="1"/>
    <xf numFmtId="0" fontId="27" fillId="5" borderId="8" xfId="0" applyFont="1" applyFill="1" applyBorder="1"/>
    <xf numFmtId="0" fontId="10" fillId="7" borderId="14" xfId="0" applyFont="1" applyFill="1" applyBorder="1" applyAlignment="1">
      <alignment horizontal="right"/>
    </xf>
    <xf numFmtId="0" fontId="10" fillId="7" borderId="14" xfId="0" applyFont="1" applyFill="1" applyBorder="1"/>
    <xf numFmtId="0" fontId="10" fillId="7" borderId="9" xfId="0" applyFont="1" applyFill="1" applyBorder="1"/>
    <xf numFmtId="0" fontId="10" fillId="7" borderId="4" xfId="0" applyFont="1" applyFill="1" applyBorder="1"/>
    <xf numFmtId="0" fontId="10" fillId="7" borderId="8" xfId="0" applyFont="1" applyFill="1" applyBorder="1"/>
    <xf numFmtId="0" fontId="10" fillId="7" borderId="10" xfId="0" applyFont="1" applyFill="1" applyBorder="1" applyAlignment="1">
      <alignment horizontal="right"/>
    </xf>
    <xf numFmtId="0" fontId="10" fillId="7" borderId="1" xfId="0" applyFont="1" applyFill="1" applyBorder="1"/>
    <xf numFmtId="0" fontId="10" fillId="7" borderId="2" xfId="0" applyFont="1" applyFill="1" applyBorder="1"/>
    <xf numFmtId="0" fontId="10" fillId="7" borderId="3" xfId="0" applyFont="1" applyFill="1" applyBorder="1"/>
    <xf numFmtId="3" fontId="10" fillId="7" borderId="10" xfId="0" applyNumberFormat="1" applyFont="1" applyFill="1" applyBorder="1"/>
    <xf numFmtId="0" fontId="25" fillId="3" borderId="10" xfId="0" applyFont="1" applyFill="1" applyBorder="1"/>
    <xf numFmtId="0" fontId="25" fillId="3" borderId="1" xfId="0" applyFont="1" applyFill="1" applyBorder="1"/>
    <xf numFmtId="0" fontId="25" fillId="3" borderId="2" xfId="0" applyFont="1" applyFill="1" applyBorder="1"/>
    <xf numFmtId="0" fontId="25" fillId="3" borderId="3" xfId="0" applyFont="1" applyFill="1" applyBorder="1"/>
    <xf numFmtId="2" fontId="22" fillId="5" borderId="4" xfId="0" applyNumberFormat="1" applyFont="1" applyFill="1" applyBorder="1"/>
    <xf numFmtId="3" fontId="15" fillId="5" borderId="10" xfId="0" applyNumberFormat="1" applyFont="1" applyFill="1" applyBorder="1"/>
    <xf numFmtId="0" fontId="23" fillId="0" borderId="0" xfId="0" applyFont="1" applyBorder="1" applyAlignment="1">
      <alignment horizontal="center"/>
    </xf>
    <xf numFmtId="0" fontId="13" fillId="0" borderId="0" xfId="0" applyFont="1" applyBorder="1"/>
    <xf numFmtId="0" fontId="29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2" fontId="22" fillId="8" borderId="8" xfId="0" applyNumberFormat="1" applyFont="1" applyFill="1" applyBorder="1"/>
    <xf numFmtId="0" fontId="13" fillId="8" borderId="0" xfId="0" applyFont="1" applyFill="1"/>
    <xf numFmtId="3" fontId="23" fillId="8" borderId="8" xfId="0" applyNumberFormat="1" applyFont="1" applyFill="1" applyBorder="1"/>
    <xf numFmtId="0" fontId="21" fillId="8" borderId="8" xfId="0" applyFont="1" applyFill="1" applyBorder="1"/>
    <xf numFmtId="0" fontId="21" fillId="8" borderId="8" xfId="0" applyFont="1" applyFill="1" applyBorder="1" applyAlignment="1">
      <alignment horizontal="right"/>
    </xf>
    <xf numFmtId="0" fontId="20" fillId="8" borderId="8" xfId="0" applyFont="1" applyFill="1" applyBorder="1"/>
    <xf numFmtId="2" fontId="22" fillId="5" borderId="10" xfId="0" applyNumberFormat="1" applyFont="1" applyFill="1" applyBorder="1"/>
    <xf numFmtId="0" fontId="3" fillId="5" borderId="0" xfId="0" applyFont="1" applyFill="1"/>
    <xf numFmtId="2" fontId="22" fillId="0" borderId="10" xfId="0" applyNumberFormat="1" applyFont="1" applyBorder="1"/>
    <xf numFmtId="0" fontId="18" fillId="0" borderId="9" xfId="0" applyFont="1" applyBorder="1"/>
    <xf numFmtId="0" fontId="12" fillId="8" borderId="10" xfId="0" applyFont="1" applyFill="1" applyBorder="1" applyAlignment="1">
      <alignment horizontal="right"/>
    </xf>
    <xf numFmtId="0" fontId="18" fillId="8" borderId="10" xfId="0" applyFont="1" applyFill="1" applyBorder="1"/>
    <xf numFmtId="3" fontId="18" fillId="8" borderId="10" xfId="0" applyNumberFormat="1" applyFont="1" applyFill="1" applyBorder="1"/>
    <xf numFmtId="0" fontId="27" fillId="5" borderId="5" xfId="0" applyFont="1" applyFill="1" applyBorder="1" applyAlignment="1">
      <alignment horizontal="center"/>
    </xf>
    <xf numFmtId="0" fontId="27" fillId="5" borderId="8" xfId="0" applyFont="1" applyFill="1" applyBorder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75"/>
  <sheetViews>
    <sheetView tabSelected="1" topLeftCell="A3" zoomScale="130" zoomScaleNormal="130" workbookViewId="0">
      <selection activeCell="E3" sqref="E3"/>
    </sheetView>
  </sheetViews>
  <sheetFormatPr defaultRowHeight="15"/>
  <cols>
    <col min="1" max="1" width="6.140625" style="37" customWidth="1"/>
    <col min="2" max="2" width="6.85546875" style="37" customWidth="1"/>
    <col min="3" max="3" width="8.7109375" style="37" customWidth="1"/>
    <col min="4" max="4" width="7.7109375" style="53" customWidth="1"/>
    <col min="5" max="5" width="46.7109375" style="37" customWidth="1"/>
    <col min="6" max="6" width="9" style="2" hidden="1" customWidth="1"/>
    <col min="7" max="9" width="9.28515625" style="2" hidden="1" customWidth="1"/>
    <col min="10" max="10" width="14.28515625" style="2" customWidth="1"/>
    <col min="11" max="11" width="13.140625" style="2" customWidth="1"/>
    <col min="12" max="12" width="13.5703125" style="2" customWidth="1"/>
    <col min="13" max="13" width="12.5703125" style="2" hidden="1" customWidth="1"/>
    <col min="14" max="14" width="12.5703125" style="2" customWidth="1"/>
    <col min="16" max="16" width="7.42578125" style="2" hidden="1" customWidth="1"/>
    <col min="17" max="17" width="16.7109375" customWidth="1"/>
    <col min="18" max="18" width="16.5703125" customWidth="1"/>
  </cols>
  <sheetData>
    <row r="1" spans="1:16" s="2" customFormat="1" ht="11.25" hidden="1">
      <c r="A1" s="37"/>
      <c r="B1" s="37"/>
      <c r="C1" s="53"/>
      <c r="D1" s="53"/>
      <c r="E1" s="36"/>
    </row>
    <row r="2" spans="1:16" s="2" customFormat="1" ht="11.25" hidden="1">
      <c r="A2" s="37"/>
      <c r="B2" s="37"/>
      <c r="C2" s="37"/>
      <c r="D2" s="53"/>
      <c r="E2" s="37"/>
    </row>
    <row r="3" spans="1:16" s="2" customFormat="1" ht="11.25">
      <c r="A3" s="37"/>
      <c r="B3" s="37"/>
      <c r="C3" s="37"/>
      <c r="D3" s="53"/>
      <c r="E3" s="37"/>
      <c r="F3" s="153"/>
      <c r="G3" s="153" t="s">
        <v>376</v>
      </c>
      <c r="H3" s="153"/>
      <c r="I3" s="153"/>
      <c r="J3" s="131"/>
      <c r="K3" s="132" t="s">
        <v>485</v>
      </c>
      <c r="L3" s="132"/>
      <c r="M3" s="132"/>
      <c r="N3" s="132"/>
      <c r="P3" s="263"/>
    </row>
    <row r="4" spans="1:16" s="24" customFormat="1" ht="11.25">
      <c r="A4" s="133" t="s">
        <v>0</v>
      </c>
      <c r="B4" s="134"/>
      <c r="C4" s="135"/>
      <c r="D4" s="136"/>
      <c r="E4" s="137" t="s">
        <v>194</v>
      </c>
      <c r="F4" s="154" t="s">
        <v>226</v>
      </c>
      <c r="G4" s="154" t="s">
        <v>377</v>
      </c>
      <c r="H4" s="154" t="s">
        <v>380</v>
      </c>
      <c r="I4" s="154"/>
      <c r="J4" s="138" t="s">
        <v>226</v>
      </c>
      <c r="K4" s="139" t="s">
        <v>377</v>
      </c>
      <c r="L4" s="139" t="s">
        <v>380</v>
      </c>
      <c r="M4" s="139" t="s">
        <v>462</v>
      </c>
      <c r="N4" s="139"/>
      <c r="P4" s="139" t="s">
        <v>169</v>
      </c>
    </row>
    <row r="5" spans="1:16" s="24" customFormat="1" ht="11.25">
      <c r="A5" s="140" t="s">
        <v>1</v>
      </c>
      <c r="B5" s="141" t="s">
        <v>3</v>
      </c>
      <c r="C5" s="142" t="s">
        <v>4</v>
      </c>
      <c r="D5" s="136" t="s">
        <v>252</v>
      </c>
      <c r="E5" s="142"/>
      <c r="F5" s="154" t="s">
        <v>378</v>
      </c>
      <c r="G5" s="154" t="s">
        <v>378</v>
      </c>
      <c r="H5" s="154" t="s">
        <v>378</v>
      </c>
      <c r="I5" s="154" t="s">
        <v>382</v>
      </c>
      <c r="J5" s="138" t="s">
        <v>378</v>
      </c>
      <c r="K5" s="139" t="s">
        <v>378</v>
      </c>
      <c r="L5" s="139" t="s">
        <v>378</v>
      </c>
      <c r="M5" s="139" t="s">
        <v>463</v>
      </c>
      <c r="N5" s="139" t="s">
        <v>382</v>
      </c>
      <c r="P5" s="139" t="s">
        <v>170</v>
      </c>
    </row>
    <row r="6" spans="1:16" s="24" customFormat="1" ht="11.25">
      <c r="A6" s="143" t="s">
        <v>2</v>
      </c>
      <c r="B6" s="144" t="s">
        <v>2</v>
      </c>
      <c r="C6" s="144"/>
      <c r="D6" s="136" t="s">
        <v>253</v>
      </c>
      <c r="E6" s="144"/>
      <c r="F6" s="153" t="s">
        <v>381</v>
      </c>
      <c r="G6" s="155" t="s">
        <v>379</v>
      </c>
      <c r="H6" s="153" t="s">
        <v>379</v>
      </c>
      <c r="I6" s="155" t="s">
        <v>379</v>
      </c>
      <c r="J6" s="131" t="s">
        <v>381</v>
      </c>
      <c r="K6" s="146" t="s">
        <v>379</v>
      </c>
      <c r="L6" s="132" t="s">
        <v>379</v>
      </c>
      <c r="M6" s="146" t="s">
        <v>461</v>
      </c>
      <c r="N6" s="146" t="s">
        <v>379</v>
      </c>
      <c r="P6" s="147" t="s">
        <v>415</v>
      </c>
    </row>
    <row r="7" spans="1:16" s="49" customFormat="1" ht="11.25">
      <c r="A7" s="148">
        <v>1</v>
      </c>
      <c r="B7" s="149">
        <v>2</v>
      </c>
      <c r="C7" s="149">
        <v>3</v>
      </c>
      <c r="D7" s="149">
        <v>4</v>
      </c>
      <c r="E7" s="149">
        <v>5</v>
      </c>
      <c r="F7" s="156">
        <v>6</v>
      </c>
      <c r="G7" s="156">
        <v>7</v>
      </c>
      <c r="H7" s="156">
        <v>8</v>
      </c>
      <c r="I7" s="156">
        <v>9</v>
      </c>
      <c r="J7" s="151">
        <v>6</v>
      </c>
      <c r="K7" s="150">
        <v>7</v>
      </c>
      <c r="L7" s="150">
        <v>8</v>
      </c>
      <c r="M7" s="150">
        <v>13</v>
      </c>
      <c r="N7" s="150">
        <v>9</v>
      </c>
      <c r="P7" s="150">
        <v>15</v>
      </c>
    </row>
    <row r="8" spans="1:16" s="27" customFormat="1" ht="12">
      <c r="A8" s="143"/>
      <c r="B8" s="144"/>
      <c r="C8" s="144"/>
      <c r="D8" s="136"/>
      <c r="E8" s="169" t="s">
        <v>195</v>
      </c>
      <c r="F8" s="157"/>
      <c r="G8" s="157"/>
      <c r="H8" s="157"/>
      <c r="I8" s="157"/>
      <c r="J8" s="152"/>
      <c r="K8" s="145"/>
      <c r="L8" s="145"/>
      <c r="M8" s="145"/>
      <c r="N8" s="145"/>
      <c r="P8" s="145"/>
    </row>
    <row r="9" spans="1:16" s="28" customFormat="1" ht="12">
      <c r="A9" s="38">
        <v>710000</v>
      </c>
      <c r="B9" s="38"/>
      <c r="C9" s="38"/>
      <c r="D9" s="54">
        <v>1</v>
      </c>
      <c r="E9" s="38" t="s">
        <v>5</v>
      </c>
      <c r="F9" s="158">
        <f t="shared" ref="F9:N9" si="0">SUM(F10+F24+F37)</f>
        <v>5629000</v>
      </c>
      <c r="G9" s="72">
        <f t="shared" si="0"/>
        <v>5629000</v>
      </c>
      <c r="H9" s="72">
        <f t="shared" si="0"/>
        <v>0</v>
      </c>
      <c r="I9" s="72">
        <f t="shared" si="0"/>
        <v>0</v>
      </c>
      <c r="J9" s="111">
        <f t="shared" si="0"/>
        <v>5862000</v>
      </c>
      <c r="K9" s="72">
        <f t="shared" si="0"/>
        <v>5862000</v>
      </c>
      <c r="L9" s="72">
        <f t="shared" si="0"/>
        <v>0</v>
      </c>
      <c r="M9" s="72">
        <f t="shared" ref="M9" si="1">SUM(M10+M24+M37)</f>
        <v>0</v>
      </c>
      <c r="N9" s="72">
        <f t="shared" si="0"/>
        <v>0</v>
      </c>
      <c r="P9" s="73">
        <f t="shared" ref="P9:P17" si="2">SUM(J9/F9)</f>
        <v>1.041392787351217</v>
      </c>
    </row>
    <row r="10" spans="1:16" s="29" customFormat="1" ht="12">
      <c r="A10" s="39">
        <v>714100</v>
      </c>
      <c r="B10" s="39"/>
      <c r="C10" s="39"/>
      <c r="D10" s="55" t="s">
        <v>102</v>
      </c>
      <c r="E10" s="39" t="s">
        <v>13</v>
      </c>
      <c r="F10" s="159">
        <f t="shared" ref="F10:N10" si="3">SUM(F11+F14+F16)</f>
        <v>915000</v>
      </c>
      <c r="G10" s="74">
        <f t="shared" si="3"/>
        <v>915000</v>
      </c>
      <c r="H10" s="74">
        <f t="shared" si="3"/>
        <v>0</v>
      </c>
      <c r="I10" s="74">
        <f t="shared" si="3"/>
        <v>0</v>
      </c>
      <c r="J10" s="112">
        <f t="shared" si="3"/>
        <v>915000</v>
      </c>
      <c r="K10" s="74">
        <f t="shared" si="3"/>
        <v>915000</v>
      </c>
      <c r="L10" s="74">
        <f t="shared" si="3"/>
        <v>0</v>
      </c>
      <c r="M10" s="74">
        <f t="shared" ref="M10" si="4">SUM(M11+M14+M16)</f>
        <v>0</v>
      </c>
      <c r="N10" s="74">
        <f t="shared" si="3"/>
        <v>0</v>
      </c>
      <c r="P10" s="73">
        <f t="shared" si="2"/>
        <v>1</v>
      </c>
    </row>
    <row r="11" spans="1:16" s="29" customFormat="1" ht="12">
      <c r="A11" s="39"/>
      <c r="B11" s="39">
        <v>714110</v>
      </c>
      <c r="C11" s="39"/>
      <c r="D11" s="55" t="s">
        <v>12</v>
      </c>
      <c r="E11" s="39" t="s">
        <v>62</v>
      </c>
      <c r="F11" s="160">
        <f t="shared" ref="F11:N11" si="5">SUM(F12+F13)</f>
        <v>240000</v>
      </c>
      <c r="G11" s="75">
        <f t="shared" si="5"/>
        <v>240000</v>
      </c>
      <c r="H11" s="75">
        <f t="shared" si="5"/>
        <v>0</v>
      </c>
      <c r="I11" s="75">
        <f t="shared" si="5"/>
        <v>0</v>
      </c>
      <c r="J11" s="113">
        <f t="shared" si="5"/>
        <v>240000</v>
      </c>
      <c r="K11" s="75">
        <f t="shared" si="5"/>
        <v>240000</v>
      </c>
      <c r="L11" s="75">
        <f t="shared" si="5"/>
        <v>0</v>
      </c>
      <c r="M11" s="75">
        <f t="shared" ref="M11" si="6">SUM(M12+M13)</f>
        <v>0</v>
      </c>
      <c r="N11" s="75">
        <f t="shared" si="5"/>
        <v>0</v>
      </c>
      <c r="P11" s="73">
        <f t="shared" si="2"/>
        <v>1</v>
      </c>
    </row>
    <row r="12" spans="1:16" s="27" customFormat="1" ht="12">
      <c r="A12" s="40"/>
      <c r="B12" s="40"/>
      <c r="C12" s="40">
        <v>714111</v>
      </c>
      <c r="D12" s="56" t="s">
        <v>53</v>
      </c>
      <c r="E12" s="40" t="s">
        <v>145</v>
      </c>
      <c r="F12" s="161">
        <f>SUM(G12+H12)</f>
        <v>220000</v>
      </c>
      <c r="G12" s="76">
        <v>220000</v>
      </c>
      <c r="H12" s="76"/>
      <c r="I12" s="76"/>
      <c r="J12" s="114">
        <f>SUM(K12+L12)</f>
        <v>220000</v>
      </c>
      <c r="K12" s="76">
        <v>220000</v>
      </c>
      <c r="L12" s="76"/>
      <c r="M12" s="76"/>
      <c r="N12" s="76"/>
      <c r="P12" s="73">
        <f t="shared" si="2"/>
        <v>1</v>
      </c>
    </row>
    <row r="13" spans="1:16" s="27" customFormat="1" ht="12">
      <c r="A13" s="40"/>
      <c r="B13" s="40"/>
      <c r="C13" s="40">
        <v>714112</v>
      </c>
      <c r="D13" s="56" t="s">
        <v>54</v>
      </c>
      <c r="E13" s="40" t="s">
        <v>146</v>
      </c>
      <c r="F13" s="161">
        <f>SUM(G13+H13)</f>
        <v>20000</v>
      </c>
      <c r="G13" s="76">
        <v>20000</v>
      </c>
      <c r="H13" s="76"/>
      <c r="I13" s="76"/>
      <c r="J13" s="114">
        <f>SUM(K13+L13)</f>
        <v>20000</v>
      </c>
      <c r="K13" s="76">
        <v>20000</v>
      </c>
      <c r="L13" s="76"/>
      <c r="M13" s="76"/>
      <c r="N13" s="76"/>
      <c r="P13" s="73">
        <f t="shared" si="2"/>
        <v>1</v>
      </c>
    </row>
    <row r="14" spans="1:16" s="29" customFormat="1" ht="12">
      <c r="A14" s="39"/>
      <c r="B14" s="39">
        <v>714120</v>
      </c>
      <c r="C14" s="39"/>
      <c r="D14" s="55" t="s">
        <v>133</v>
      </c>
      <c r="E14" s="39" t="s">
        <v>14</v>
      </c>
      <c r="F14" s="159">
        <f t="shared" ref="F14:N14" si="7">SUM(F15)</f>
        <v>50000</v>
      </c>
      <c r="G14" s="74">
        <f t="shared" si="7"/>
        <v>50000</v>
      </c>
      <c r="H14" s="74">
        <f t="shared" si="7"/>
        <v>0</v>
      </c>
      <c r="I14" s="74">
        <f t="shared" si="7"/>
        <v>0</v>
      </c>
      <c r="J14" s="112">
        <f t="shared" si="7"/>
        <v>50000</v>
      </c>
      <c r="K14" s="74">
        <f t="shared" si="7"/>
        <v>50000</v>
      </c>
      <c r="L14" s="74">
        <f t="shared" si="7"/>
        <v>0</v>
      </c>
      <c r="M14" s="74">
        <f>SUM(M15)</f>
        <v>0</v>
      </c>
      <c r="N14" s="74">
        <f t="shared" si="7"/>
        <v>0</v>
      </c>
      <c r="P14" s="73">
        <f t="shared" si="2"/>
        <v>1</v>
      </c>
    </row>
    <row r="15" spans="1:16" s="27" customFormat="1" ht="12">
      <c r="A15" s="40"/>
      <c r="B15" s="40"/>
      <c r="C15" s="40">
        <v>714121</v>
      </c>
      <c r="D15" s="56" t="s">
        <v>134</v>
      </c>
      <c r="E15" s="40" t="s">
        <v>14</v>
      </c>
      <c r="F15" s="161">
        <f>SUM(G15+H15)</f>
        <v>50000</v>
      </c>
      <c r="G15" s="76">
        <v>50000</v>
      </c>
      <c r="H15" s="76"/>
      <c r="I15" s="76"/>
      <c r="J15" s="114">
        <f>SUM(K15+L15)</f>
        <v>50000</v>
      </c>
      <c r="K15" s="76">
        <v>50000</v>
      </c>
      <c r="L15" s="76"/>
      <c r="M15" s="76"/>
      <c r="N15" s="76"/>
      <c r="P15" s="73">
        <f t="shared" si="2"/>
        <v>1</v>
      </c>
    </row>
    <row r="16" spans="1:16" s="29" customFormat="1" ht="12">
      <c r="A16" s="39"/>
      <c r="B16" s="39">
        <v>714130</v>
      </c>
      <c r="C16" s="39"/>
      <c r="D16" s="55" t="s">
        <v>135</v>
      </c>
      <c r="E16" s="39" t="s">
        <v>64</v>
      </c>
      <c r="F16" s="159">
        <f t="shared" ref="F16:N16" si="8">SUM(F17+F23)</f>
        <v>625000</v>
      </c>
      <c r="G16" s="74">
        <f t="shared" si="8"/>
        <v>625000</v>
      </c>
      <c r="H16" s="74">
        <f t="shared" si="8"/>
        <v>0</v>
      </c>
      <c r="I16" s="74">
        <f t="shared" si="8"/>
        <v>0</v>
      </c>
      <c r="J16" s="112">
        <f t="shared" si="8"/>
        <v>625000</v>
      </c>
      <c r="K16" s="74">
        <f t="shared" si="8"/>
        <v>625000</v>
      </c>
      <c r="L16" s="74">
        <f t="shared" si="8"/>
        <v>0</v>
      </c>
      <c r="M16" s="74">
        <f t="shared" ref="M16" si="9">SUM(M17+M23)</f>
        <v>0</v>
      </c>
      <c r="N16" s="74">
        <f t="shared" si="8"/>
        <v>0</v>
      </c>
      <c r="P16" s="73">
        <f t="shared" si="2"/>
        <v>1</v>
      </c>
    </row>
    <row r="17" spans="1:16" s="27" customFormat="1" ht="12">
      <c r="A17" s="40"/>
      <c r="B17" s="40"/>
      <c r="C17" s="40">
        <v>714131</v>
      </c>
      <c r="D17" s="56" t="s">
        <v>136</v>
      </c>
      <c r="E17" s="40" t="s">
        <v>149</v>
      </c>
      <c r="F17" s="161">
        <f>SUM(G17+H17)</f>
        <v>450000</v>
      </c>
      <c r="G17" s="76">
        <v>450000</v>
      </c>
      <c r="H17" s="76"/>
      <c r="I17" s="76"/>
      <c r="J17" s="114">
        <f>SUM(K17+L17)</f>
        <v>450000</v>
      </c>
      <c r="K17" s="76">
        <v>450000</v>
      </c>
      <c r="L17" s="76"/>
      <c r="M17" s="76"/>
      <c r="N17" s="76"/>
      <c r="P17" s="73">
        <f t="shared" si="2"/>
        <v>1</v>
      </c>
    </row>
    <row r="18" spans="1:16" s="27" customFormat="1" ht="12" hidden="1">
      <c r="A18" s="40"/>
      <c r="B18" s="40"/>
      <c r="C18" s="40"/>
      <c r="D18" s="56"/>
      <c r="E18" s="40"/>
      <c r="F18" s="161"/>
      <c r="G18" s="76"/>
      <c r="H18" s="76"/>
      <c r="I18" s="76"/>
      <c r="J18" s="114"/>
      <c r="K18" s="76"/>
      <c r="L18" s="76"/>
      <c r="M18" s="76"/>
      <c r="N18" s="76"/>
      <c r="P18" s="77"/>
    </row>
    <row r="19" spans="1:16" s="27" customFormat="1" ht="12" hidden="1">
      <c r="A19" s="40"/>
      <c r="B19" s="40"/>
      <c r="C19" s="40"/>
      <c r="D19" s="56"/>
      <c r="E19" s="40"/>
      <c r="F19" s="161"/>
      <c r="G19" s="76"/>
      <c r="H19" s="76"/>
      <c r="I19" s="76"/>
      <c r="J19" s="114"/>
      <c r="K19" s="76"/>
      <c r="L19" s="76"/>
      <c r="M19" s="76"/>
      <c r="N19" s="76"/>
      <c r="P19" s="77"/>
    </row>
    <row r="20" spans="1:16" s="27" customFormat="1" ht="12" hidden="1">
      <c r="A20" s="40"/>
      <c r="B20" s="40"/>
      <c r="C20" s="40"/>
      <c r="D20" s="56"/>
      <c r="E20" s="40"/>
      <c r="F20" s="161"/>
      <c r="G20" s="76"/>
      <c r="H20" s="76"/>
      <c r="I20" s="76"/>
      <c r="J20" s="114"/>
      <c r="K20" s="76"/>
      <c r="L20" s="76"/>
      <c r="M20" s="76"/>
      <c r="N20" s="76"/>
      <c r="P20" s="77"/>
    </row>
    <row r="21" spans="1:16" s="27" customFormat="1" ht="12" hidden="1">
      <c r="A21" s="40"/>
      <c r="B21" s="40"/>
      <c r="C21" s="40"/>
      <c r="D21" s="56"/>
      <c r="E21" s="40"/>
      <c r="F21" s="161"/>
      <c r="G21" s="76"/>
      <c r="H21" s="76"/>
      <c r="I21" s="76"/>
      <c r="J21" s="114"/>
      <c r="K21" s="76"/>
      <c r="L21" s="76"/>
      <c r="M21" s="76"/>
      <c r="N21" s="76"/>
      <c r="P21" s="77"/>
    </row>
    <row r="22" spans="1:16" s="27" customFormat="1" ht="12" hidden="1">
      <c r="A22" s="40"/>
      <c r="B22" s="40"/>
      <c r="C22" s="40"/>
      <c r="D22" s="56"/>
      <c r="E22" s="40"/>
      <c r="F22" s="161"/>
      <c r="G22" s="76"/>
      <c r="H22" s="76"/>
      <c r="I22" s="76"/>
      <c r="J22" s="114"/>
      <c r="K22" s="76"/>
      <c r="L22" s="76"/>
      <c r="M22" s="76"/>
      <c r="N22" s="76"/>
      <c r="P22" s="77"/>
    </row>
    <row r="23" spans="1:16" s="27" customFormat="1" ht="12">
      <c r="A23" s="40"/>
      <c r="B23" s="40"/>
      <c r="C23" s="40">
        <v>714132</v>
      </c>
      <c r="D23" s="56" t="s">
        <v>147</v>
      </c>
      <c r="E23" s="40" t="s">
        <v>148</v>
      </c>
      <c r="F23" s="161">
        <f>SUM(G23+H23)</f>
        <v>175000</v>
      </c>
      <c r="G23" s="76">
        <v>175000</v>
      </c>
      <c r="H23" s="76"/>
      <c r="I23" s="76"/>
      <c r="J23" s="114">
        <f>SUM(K23+L23)</f>
        <v>175000</v>
      </c>
      <c r="K23" s="76">
        <v>175000</v>
      </c>
      <c r="L23" s="76"/>
      <c r="M23" s="76"/>
      <c r="N23" s="76"/>
      <c r="P23" s="73">
        <f t="shared" ref="P23:P28" si="10">SUM(J23/F23)</f>
        <v>1</v>
      </c>
    </row>
    <row r="24" spans="1:16" s="29" customFormat="1" ht="12">
      <c r="A24" s="39">
        <v>716100</v>
      </c>
      <c r="B24" s="39"/>
      <c r="C24" s="39"/>
      <c r="D24" s="55" t="s">
        <v>57</v>
      </c>
      <c r="E24" s="39" t="s">
        <v>6</v>
      </c>
      <c r="F24" s="159">
        <f t="shared" ref="F24:N24" si="11">SUM(F25)</f>
        <v>1064000</v>
      </c>
      <c r="G24" s="74">
        <f t="shared" si="11"/>
        <v>1064000</v>
      </c>
      <c r="H24" s="74">
        <f t="shared" si="11"/>
        <v>0</v>
      </c>
      <c r="I24" s="74">
        <f t="shared" si="11"/>
        <v>0</v>
      </c>
      <c r="J24" s="112">
        <f t="shared" si="11"/>
        <v>1064000</v>
      </c>
      <c r="K24" s="74">
        <f t="shared" si="11"/>
        <v>1064000</v>
      </c>
      <c r="L24" s="74">
        <f t="shared" si="11"/>
        <v>0</v>
      </c>
      <c r="M24" s="74">
        <f>SUM(M25)</f>
        <v>0</v>
      </c>
      <c r="N24" s="74">
        <f t="shared" si="11"/>
        <v>0</v>
      </c>
      <c r="P24" s="73">
        <f t="shared" si="10"/>
        <v>1</v>
      </c>
    </row>
    <row r="25" spans="1:16" s="29" customFormat="1" ht="12">
      <c r="A25" s="39"/>
      <c r="B25" s="39">
        <v>716110</v>
      </c>
      <c r="C25" s="39"/>
      <c r="D25" s="55" t="s">
        <v>58</v>
      </c>
      <c r="E25" s="39" t="s">
        <v>41</v>
      </c>
      <c r="F25" s="159">
        <f t="shared" ref="F25:N25" si="12">SUM(F26:F33)</f>
        <v>1064000</v>
      </c>
      <c r="G25" s="74">
        <f t="shared" si="12"/>
        <v>1064000</v>
      </c>
      <c r="H25" s="74">
        <f t="shared" si="12"/>
        <v>0</v>
      </c>
      <c r="I25" s="74">
        <f t="shared" si="12"/>
        <v>0</v>
      </c>
      <c r="J25" s="112">
        <f t="shared" si="12"/>
        <v>1064000</v>
      </c>
      <c r="K25" s="74">
        <f t="shared" si="12"/>
        <v>1064000</v>
      </c>
      <c r="L25" s="74">
        <f t="shared" si="12"/>
        <v>0</v>
      </c>
      <c r="M25" s="74">
        <f t="shared" ref="M25" si="13">SUM(M26:M33)</f>
        <v>0</v>
      </c>
      <c r="N25" s="74">
        <f t="shared" si="12"/>
        <v>0</v>
      </c>
      <c r="P25" s="73">
        <f t="shared" si="10"/>
        <v>1</v>
      </c>
    </row>
    <row r="26" spans="1:16" s="27" customFormat="1" ht="12">
      <c r="A26" s="40"/>
      <c r="B26" s="40"/>
      <c r="C26" s="40">
        <v>716111</v>
      </c>
      <c r="D26" s="56" t="s">
        <v>59</v>
      </c>
      <c r="E26" s="40" t="s">
        <v>42</v>
      </c>
      <c r="F26" s="161">
        <f>SUM(G26+H26)</f>
        <v>884000</v>
      </c>
      <c r="G26" s="76">
        <v>884000</v>
      </c>
      <c r="H26" s="76"/>
      <c r="I26" s="76"/>
      <c r="J26" s="114">
        <f>SUM(K26+L26)</f>
        <v>884000</v>
      </c>
      <c r="K26" s="76">
        <v>884000</v>
      </c>
      <c r="L26" s="76"/>
      <c r="M26" s="76"/>
      <c r="N26" s="76"/>
      <c r="P26" s="73">
        <f t="shared" si="10"/>
        <v>1</v>
      </c>
    </row>
    <row r="27" spans="1:16" s="27" customFormat="1" ht="12">
      <c r="A27" s="40"/>
      <c r="B27" s="40"/>
      <c r="C27" s="40">
        <v>716112</v>
      </c>
      <c r="D27" s="56" t="s">
        <v>137</v>
      </c>
      <c r="E27" s="40" t="s">
        <v>43</v>
      </c>
      <c r="F27" s="161">
        <f>SUM(G27+H27)</f>
        <v>40000</v>
      </c>
      <c r="G27" s="76">
        <v>40000</v>
      </c>
      <c r="H27" s="76"/>
      <c r="I27" s="76"/>
      <c r="J27" s="114">
        <f>SUM(K27+L27)</f>
        <v>40000</v>
      </c>
      <c r="K27" s="76">
        <v>40000</v>
      </c>
      <c r="L27" s="76"/>
      <c r="M27" s="76"/>
      <c r="N27" s="76"/>
      <c r="P27" s="73">
        <f t="shared" si="10"/>
        <v>1</v>
      </c>
    </row>
    <row r="28" spans="1:16" s="27" customFormat="1" ht="12">
      <c r="A28" s="40"/>
      <c r="B28" s="40"/>
      <c r="C28" s="40">
        <v>716113</v>
      </c>
      <c r="D28" s="56" t="s">
        <v>138</v>
      </c>
      <c r="E28" s="40" t="s">
        <v>44</v>
      </c>
      <c r="F28" s="161">
        <f>SUM(G28+H28)</f>
        <v>10000</v>
      </c>
      <c r="G28" s="76">
        <v>10000</v>
      </c>
      <c r="H28" s="76"/>
      <c r="I28" s="76"/>
      <c r="J28" s="114">
        <f>SUM(K28+L28)</f>
        <v>10000</v>
      </c>
      <c r="K28" s="76">
        <v>10000</v>
      </c>
      <c r="L28" s="76"/>
      <c r="M28" s="76"/>
      <c r="N28" s="76"/>
      <c r="P28" s="73">
        <f t="shared" si="10"/>
        <v>1</v>
      </c>
    </row>
    <row r="29" spans="1:16" s="27" customFormat="1" ht="12" hidden="1">
      <c r="A29" s="40"/>
      <c r="B29" s="40"/>
      <c r="C29" s="40"/>
      <c r="D29" s="56"/>
      <c r="E29" s="40"/>
      <c r="F29" s="161"/>
      <c r="G29" s="76"/>
      <c r="H29" s="76"/>
      <c r="I29" s="76"/>
      <c r="J29" s="114"/>
      <c r="K29" s="76"/>
      <c r="L29" s="76"/>
      <c r="M29" s="76"/>
      <c r="N29" s="76"/>
      <c r="P29" s="77"/>
    </row>
    <row r="30" spans="1:16" s="27" customFormat="1" ht="12">
      <c r="A30" s="40"/>
      <c r="B30" s="40"/>
      <c r="C30" s="40">
        <v>716115</v>
      </c>
      <c r="D30" s="56" t="s">
        <v>139</v>
      </c>
      <c r="E30" s="40" t="s">
        <v>45</v>
      </c>
      <c r="F30" s="161">
        <f>SUM(G30+H30)</f>
        <v>10000</v>
      </c>
      <c r="G30" s="76">
        <v>10000</v>
      </c>
      <c r="H30" s="76"/>
      <c r="I30" s="76"/>
      <c r="J30" s="114">
        <f>SUM(K30+L30)</f>
        <v>10000</v>
      </c>
      <c r="K30" s="76">
        <v>10000</v>
      </c>
      <c r="L30" s="76"/>
      <c r="M30" s="76"/>
      <c r="N30" s="76"/>
      <c r="P30" s="73">
        <f>SUM(J30/F30)</f>
        <v>1</v>
      </c>
    </row>
    <row r="31" spans="1:16" s="27" customFormat="1" ht="12">
      <c r="A31" s="40"/>
      <c r="B31" s="40"/>
      <c r="C31" s="40">
        <v>716116</v>
      </c>
      <c r="D31" s="56" t="s">
        <v>140</v>
      </c>
      <c r="E31" s="40" t="s">
        <v>46</v>
      </c>
      <c r="F31" s="161">
        <f>SUM(G31+H31)</f>
        <v>80000</v>
      </c>
      <c r="G31" s="76">
        <v>80000</v>
      </c>
      <c r="H31" s="76"/>
      <c r="I31" s="76"/>
      <c r="J31" s="114">
        <f>SUM(K31+L31)</f>
        <v>80000</v>
      </c>
      <c r="K31" s="76">
        <v>80000</v>
      </c>
      <c r="L31" s="76"/>
      <c r="M31" s="76"/>
      <c r="N31" s="76"/>
      <c r="P31" s="73">
        <f>SUM(J31/F31)</f>
        <v>1</v>
      </c>
    </row>
    <row r="32" spans="1:16" s="27" customFormat="1" ht="12">
      <c r="A32" s="40"/>
      <c r="B32" s="40"/>
      <c r="C32" s="40">
        <v>716117</v>
      </c>
      <c r="D32" s="56" t="s">
        <v>141</v>
      </c>
      <c r="E32" s="40" t="s">
        <v>130</v>
      </c>
      <c r="F32" s="161">
        <f>SUM(G32+H32)</f>
        <v>40000</v>
      </c>
      <c r="G32" s="76">
        <v>40000</v>
      </c>
      <c r="H32" s="76"/>
      <c r="I32" s="76"/>
      <c r="J32" s="114">
        <f>SUM(K32+L32)</f>
        <v>40000</v>
      </c>
      <c r="K32" s="76">
        <v>40000</v>
      </c>
      <c r="L32" s="76"/>
      <c r="M32" s="76"/>
      <c r="N32" s="76"/>
      <c r="P32" s="73">
        <f>SUM(J32/F32)</f>
        <v>1</v>
      </c>
    </row>
    <row r="33" spans="1:16" s="27" customFormat="1" ht="12" hidden="1">
      <c r="A33" s="40"/>
      <c r="B33" s="40"/>
      <c r="C33" s="40"/>
      <c r="D33" s="56"/>
      <c r="E33" s="40"/>
      <c r="F33" s="161"/>
      <c r="G33" s="76"/>
      <c r="H33" s="76"/>
      <c r="I33" s="76"/>
      <c r="J33" s="114"/>
      <c r="K33" s="76"/>
      <c r="L33" s="76"/>
      <c r="M33" s="76"/>
      <c r="N33" s="76"/>
      <c r="P33" s="77"/>
    </row>
    <row r="34" spans="1:16" s="27" customFormat="1" ht="12" hidden="1">
      <c r="A34" s="41"/>
      <c r="B34" s="41"/>
      <c r="C34" s="41"/>
      <c r="D34" s="57"/>
      <c r="E34" s="41"/>
      <c r="F34" s="162"/>
      <c r="G34" s="78"/>
      <c r="H34" s="78"/>
      <c r="I34" s="78"/>
      <c r="J34" s="115"/>
      <c r="K34" s="78"/>
      <c r="L34" s="78"/>
      <c r="M34" s="78"/>
      <c r="N34" s="78"/>
      <c r="P34" s="79"/>
    </row>
    <row r="35" spans="1:16" s="27" customFormat="1" ht="12" hidden="1">
      <c r="A35" s="45"/>
      <c r="B35" s="45"/>
      <c r="C35" s="45"/>
      <c r="D35" s="58"/>
      <c r="E35" s="42"/>
      <c r="F35" s="109"/>
      <c r="G35" s="80"/>
      <c r="H35" s="80"/>
      <c r="I35" s="80"/>
      <c r="J35" s="116"/>
      <c r="K35" s="80"/>
      <c r="L35" s="80"/>
      <c r="M35" s="80"/>
      <c r="N35" s="80"/>
      <c r="P35" s="81"/>
    </row>
    <row r="36" spans="1:16" s="27" customFormat="1" ht="12" hidden="1">
      <c r="A36" s="48"/>
      <c r="B36" s="48"/>
      <c r="C36" s="48"/>
      <c r="D36" s="59"/>
      <c r="E36" s="43"/>
      <c r="F36" s="163"/>
      <c r="G36" s="82"/>
      <c r="H36" s="82"/>
      <c r="I36" s="82"/>
      <c r="J36" s="117"/>
      <c r="K36" s="82"/>
      <c r="L36" s="82"/>
      <c r="M36" s="82"/>
      <c r="N36" s="82"/>
      <c r="P36" s="83"/>
    </row>
    <row r="37" spans="1:16" s="29" customFormat="1" ht="12">
      <c r="A37" s="39">
        <v>717100</v>
      </c>
      <c r="B37" s="39"/>
      <c r="C37" s="39"/>
      <c r="D37" s="55" t="s">
        <v>60</v>
      </c>
      <c r="E37" s="39" t="s">
        <v>15</v>
      </c>
      <c r="F37" s="159">
        <f t="shared" ref="F37:N37" si="14">SUM(F38+F40)</f>
        <v>3650000</v>
      </c>
      <c r="G37" s="74">
        <f t="shared" si="14"/>
        <v>3650000</v>
      </c>
      <c r="H37" s="74">
        <f t="shared" si="14"/>
        <v>0</v>
      </c>
      <c r="I37" s="74">
        <f t="shared" si="14"/>
        <v>0</v>
      </c>
      <c r="J37" s="112">
        <f t="shared" si="14"/>
        <v>3883000</v>
      </c>
      <c r="K37" s="74">
        <f t="shared" si="14"/>
        <v>3883000</v>
      </c>
      <c r="L37" s="74">
        <f t="shared" si="14"/>
        <v>0</v>
      </c>
      <c r="M37" s="74">
        <f t="shared" ref="M37" si="15">SUM(M38+M40)</f>
        <v>0</v>
      </c>
      <c r="N37" s="74">
        <f t="shared" si="14"/>
        <v>0</v>
      </c>
      <c r="P37" s="73">
        <f>SUM(J37/F37)</f>
        <v>1.0638356164383562</v>
      </c>
    </row>
    <row r="38" spans="1:16" s="29" customFormat="1" ht="12">
      <c r="A38" s="39"/>
      <c r="B38" s="39">
        <v>717130</v>
      </c>
      <c r="C38" s="39"/>
      <c r="D38" s="55" t="s">
        <v>61</v>
      </c>
      <c r="E38" s="39" t="s">
        <v>65</v>
      </c>
      <c r="F38" s="159">
        <f t="shared" ref="F38:N38" si="16">SUM(F39)</f>
        <v>350000</v>
      </c>
      <c r="G38" s="74">
        <f t="shared" si="16"/>
        <v>350000</v>
      </c>
      <c r="H38" s="74">
        <f t="shared" si="16"/>
        <v>0</v>
      </c>
      <c r="I38" s="74">
        <f t="shared" si="16"/>
        <v>0</v>
      </c>
      <c r="J38" s="112">
        <f t="shared" si="16"/>
        <v>350000</v>
      </c>
      <c r="K38" s="74">
        <f t="shared" si="16"/>
        <v>350000</v>
      </c>
      <c r="L38" s="74">
        <f t="shared" si="16"/>
        <v>0</v>
      </c>
      <c r="M38" s="74">
        <f>SUM(M39)</f>
        <v>0</v>
      </c>
      <c r="N38" s="74">
        <f t="shared" si="16"/>
        <v>0</v>
      </c>
      <c r="P38" s="73">
        <f>SUM(J38/F38)</f>
        <v>1</v>
      </c>
    </row>
    <row r="39" spans="1:16" s="27" customFormat="1" ht="12">
      <c r="A39" s="40"/>
      <c r="B39" s="40"/>
      <c r="C39" s="40">
        <v>717131</v>
      </c>
      <c r="D39" s="56" t="s">
        <v>63</v>
      </c>
      <c r="E39" s="40" t="s">
        <v>65</v>
      </c>
      <c r="F39" s="161">
        <f>SUM(G39+H39)</f>
        <v>350000</v>
      </c>
      <c r="G39" s="76">
        <v>350000</v>
      </c>
      <c r="H39" s="76"/>
      <c r="I39" s="76"/>
      <c r="J39" s="114">
        <f>SUM(K39+L39)</f>
        <v>350000</v>
      </c>
      <c r="K39" s="76">
        <v>350000</v>
      </c>
      <c r="L39" s="76"/>
      <c r="M39" s="76"/>
      <c r="N39" s="76"/>
      <c r="P39" s="73">
        <f>SUM(J39/F39)</f>
        <v>1</v>
      </c>
    </row>
    <row r="40" spans="1:16" s="29" customFormat="1" ht="12">
      <c r="A40" s="39"/>
      <c r="B40" s="39">
        <v>717140</v>
      </c>
      <c r="C40" s="39"/>
      <c r="D40" s="55" t="s">
        <v>142</v>
      </c>
      <c r="E40" s="39" t="s">
        <v>16</v>
      </c>
      <c r="F40" s="159">
        <f t="shared" ref="F40:N40" si="17">SUM(F41)</f>
        <v>3300000</v>
      </c>
      <c r="G40" s="74">
        <f t="shared" si="17"/>
        <v>3300000</v>
      </c>
      <c r="H40" s="74">
        <f t="shared" si="17"/>
        <v>0</v>
      </c>
      <c r="I40" s="74">
        <f t="shared" si="17"/>
        <v>0</v>
      </c>
      <c r="J40" s="112">
        <f t="shared" si="17"/>
        <v>3533000</v>
      </c>
      <c r="K40" s="74">
        <f t="shared" si="17"/>
        <v>3533000</v>
      </c>
      <c r="L40" s="74">
        <f t="shared" si="17"/>
        <v>0</v>
      </c>
      <c r="M40" s="74">
        <f>SUM(M41)</f>
        <v>0</v>
      </c>
      <c r="N40" s="74">
        <f t="shared" si="17"/>
        <v>0</v>
      </c>
      <c r="P40" s="73">
        <f>SUM(J40/F40)</f>
        <v>1.0706060606060606</v>
      </c>
    </row>
    <row r="41" spans="1:16" s="27" customFormat="1" ht="12">
      <c r="A41" s="40"/>
      <c r="B41" s="40"/>
      <c r="C41" s="40">
        <v>717141</v>
      </c>
      <c r="D41" s="56" t="s">
        <v>143</v>
      </c>
      <c r="E41" s="40" t="s">
        <v>16</v>
      </c>
      <c r="F41" s="161">
        <f>SUM(G41+H41)</f>
        <v>3300000</v>
      </c>
      <c r="G41" s="76">
        <v>3300000</v>
      </c>
      <c r="H41" s="76"/>
      <c r="I41" s="76"/>
      <c r="J41" s="114">
        <f>SUM(K41+L41)</f>
        <v>3533000</v>
      </c>
      <c r="K41" s="76">
        <v>3533000</v>
      </c>
      <c r="L41" s="76"/>
      <c r="M41" s="76"/>
      <c r="N41" s="76"/>
      <c r="P41" s="73">
        <f>SUM(J41/F41)</f>
        <v>1.0706060606060606</v>
      </c>
    </row>
    <row r="42" spans="1:16" s="27" customFormat="1" ht="12" hidden="1">
      <c r="A42" s="45"/>
      <c r="B42" s="45"/>
      <c r="C42" s="45"/>
      <c r="D42" s="58"/>
      <c r="E42" s="44"/>
      <c r="F42" s="109"/>
      <c r="G42" s="80"/>
      <c r="H42" s="80"/>
      <c r="I42" s="80"/>
      <c r="J42" s="116"/>
      <c r="K42" s="80"/>
      <c r="L42" s="80"/>
      <c r="M42" s="80"/>
      <c r="N42" s="80"/>
      <c r="P42" s="83"/>
    </row>
    <row r="43" spans="1:16" s="27" customFormat="1" ht="12" hidden="1">
      <c r="A43" s="45"/>
      <c r="B43" s="45"/>
      <c r="C43" s="45"/>
      <c r="D43" s="58"/>
      <c r="E43" s="45"/>
      <c r="F43" s="109"/>
      <c r="G43" s="80"/>
      <c r="H43" s="80"/>
      <c r="I43" s="80"/>
      <c r="J43" s="116"/>
      <c r="K43" s="80"/>
      <c r="L43" s="80"/>
      <c r="M43" s="80"/>
      <c r="N43" s="80"/>
      <c r="P43" s="81"/>
    </row>
    <row r="44" spans="1:16" s="29" customFormat="1" ht="12">
      <c r="A44" s="39">
        <v>720000</v>
      </c>
      <c r="B44" s="39"/>
      <c r="C44" s="39"/>
      <c r="D44" s="55">
        <v>2</v>
      </c>
      <c r="E44" s="46" t="s">
        <v>17</v>
      </c>
      <c r="F44" s="159">
        <f t="shared" ref="F44:N44" si="18">SUM(F45+F59+F71+F74+F77+F101+F115+F119+F122)</f>
        <v>2763000</v>
      </c>
      <c r="G44" s="74">
        <f t="shared" si="18"/>
        <v>2471000</v>
      </c>
      <c r="H44" s="74">
        <f t="shared" si="18"/>
        <v>292000</v>
      </c>
      <c r="I44" s="74">
        <f t="shared" si="18"/>
        <v>0</v>
      </c>
      <c r="J44" s="112">
        <f t="shared" si="18"/>
        <v>2963000</v>
      </c>
      <c r="K44" s="74">
        <f t="shared" si="18"/>
        <v>2671000</v>
      </c>
      <c r="L44" s="74">
        <f t="shared" si="18"/>
        <v>292000</v>
      </c>
      <c r="M44" s="74">
        <f t="shared" ref="M44" si="19">SUM(M45+M59+M71+M74+M77+M101+M115+M119+M122)</f>
        <v>0</v>
      </c>
      <c r="N44" s="74">
        <f t="shared" si="18"/>
        <v>0</v>
      </c>
      <c r="P44" s="73">
        <f>SUM(J44/F44)</f>
        <v>1.0723850886717337</v>
      </c>
    </row>
    <row r="45" spans="1:16" s="29" customFormat="1" ht="12">
      <c r="A45" s="39">
        <v>721100</v>
      </c>
      <c r="B45" s="39"/>
      <c r="C45" s="39"/>
      <c r="D45" s="55" t="s">
        <v>68</v>
      </c>
      <c r="E45" s="39" t="s">
        <v>18</v>
      </c>
      <c r="F45" s="159">
        <f t="shared" ref="F45:N45" si="20">SUM(F46+F48+F54)</f>
        <v>375000</v>
      </c>
      <c r="G45" s="74">
        <f t="shared" si="20"/>
        <v>375000</v>
      </c>
      <c r="H45" s="74">
        <f t="shared" si="20"/>
        <v>0</v>
      </c>
      <c r="I45" s="74">
        <f t="shared" si="20"/>
        <v>0</v>
      </c>
      <c r="J45" s="112">
        <f t="shared" si="20"/>
        <v>575000</v>
      </c>
      <c r="K45" s="74">
        <f t="shared" si="20"/>
        <v>575000</v>
      </c>
      <c r="L45" s="74">
        <f t="shared" si="20"/>
        <v>0</v>
      </c>
      <c r="M45" s="74">
        <f t="shared" ref="M45" si="21">SUM(M46+M48+M54)</f>
        <v>0</v>
      </c>
      <c r="N45" s="74">
        <f t="shared" si="20"/>
        <v>0</v>
      </c>
      <c r="P45" s="73">
        <f>SUM(J45/F45)</f>
        <v>1.5333333333333334</v>
      </c>
    </row>
    <row r="46" spans="1:16" s="29" customFormat="1" ht="12">
      <c r="A46" s="39"/>
      <c r="B46" s="39">
        <v>721110</v>
      </c>
      <c r="C46" s="39"/>
      <c r="D46" s="55" t="s">
        <v>69</v>
      </c>
      <c r="E46" s="39" t="s">
        <v>152</v>
      </c>
      <c r="F46" s="159">
        <f t="shared" ref="F46:N46" si="22">SUM(F47)</f>
        <v>10000</v>
      </c>
      <c r="G46" s="74">
        <f t="shared" si="22"/>
        <v>10000</v>
      </c>
      <c r="H46" s="74">
        <f t="shared" si="22"/>
        <v>0</v>
      </c>
      <c r="I46" s="74">
        <f t="shared" si="22"/>
        <v>0</v>
      </c>
      <c r="J46" s="112">
        <f t="shared" si="22"/>
        <v>10000</v>
      </c>
      <c r="K46" s="74">
        <f t="shared" si="22"/>
        <v>10000</v>
      </c>
      <c r="L46" s="74">
        <f t="shared" si="22"/>
        <v>0</v>
      </c>
      <c r="M46" s="74">
        <f>SUM(M47)</f>
        <v>0</v>
      </c>
      <c r="N46" s="74">
        <f t="shared" si="22"/>
        <v>0</v>
      </c>
      <c r="P46" s="73">
        <f>SUM(J46/F46)</f>
        <v>1</v>
      </c>
    </row>
    <row r="47" spans="1:16" s="29" customFormat="1" ht="12">
      <c r="A47" s="39"/>
      <c r="B47" s="39"/>
      <c r="C47" s="40">
        <v>721112</v>
      </c>
      <c r="D47" s="56" t="s">
        <v>71</v>
      </c>
      <c r="E47" s="40" t="s">
        <v>153</v>
      </c>
      <c r="F47" s="161">
        <f>SUM(G47+H47)</f>
        <v>10000</v>
      </c>
      <c r="G47" s="76">
        <v>10000</v>
      </c>
      <c r="H47" s="76"/>
      <c r="I47" s="76"/>
      <c r="J47" s="114">
        <f>SUM(K47+L47)</f>
        <v>10000</v>
      </c>
      <c r="K47" s="76">
        <v>10000</v>
      </c>
      <c r="L47" s="76"/>
      <c r="M47" s="76"/>
      <c r="N47" s="76"/>
      <c r="P47" s="73">
        <f>SUM(J47/F47)</f>
        <v>1</v>
      </c>
    </row>
    <row r="48" spans="1:16" s="29" customFormat="1" ht="12">
      <c r="A48" s="39"/>
      <c r="B48" s="39">
        <v>721120</v>
      </c>
      <c r="C48" s="39"/>
      <c r="D48" s="55" t="s">
        <v>105</v>
      </c>
      <c r="E48" s="39" t="s">
        <v>70</v>
      </c>
      <c r="F48" s="159">
        <f t="shared" ref="F48:N48" si="23">SUM(F49+F50+F51+F52+F53)</f>
        <v>325000</v>
      </c>
      <c r="G48" s="74">
        <f t="shared" si="23"/>
        <v>325000</v>
      </c>
      <c r="H48" s="74">
        <f t="shared" si="23"/>
        <v>0</v>
      </c>
      <c r="I48" s="74">
        <f t="shared" si="23"/>
        <v>0</v>
      </c>
      <c r="J48" s="112">
        <f t="shared" si="23"/>
        <v>325000</v>
      </c>
      <c r="K48" s="74">
        <f t="shared" si="23"/>
        <v>325000</v>
      </c>
      <c r="L48" s="74">
        <f t="shared" si="23"/>
        <v>0</v>
      </c>
      <c r="M48" s="74">
        <f t="shared" ref="M48" si="24">SUM(M49+M50+M51+M52+M53)</f>
        <v>0</v>
      </c>
      <c r="N48" s="74">
        <f t="shared" si="23"/>
        <v>0</v>
      </c>
      <c r="P48" s="73">
        <f>SUM(J48/F48)</f>
        <v>1</v>
      </c>
    </row>
    <row r="49" spans="1:16" s="27" customFormat="1" ht="12" hidden="1">
      <c r="A49" s="40"/>
      <c r="B49" s="40"/>
      <c r="C49" s="40">
        <v>721121</v>
      </c>
      <c r="D49" s="56" t="s">
        <v>71</v>
      </c>
      <c r="E49" s="40" t="s">
        <v>19</v>
      </c>
      <c r="F49" s="161">
        <v>0</v>
      </c>
      <c r="G49" s="76">
        <v>0</v>
      </c>
      <c r="H49" s="76">
        <v>0</v>
      </c>
      <c r="I49" s="76">
        <v>0</v>
      </c>
      <c r="J49" s="114">
        <v>0</v>
      </c>
      <c r="K49" s="76">
        <v>0</v>
      </c>
      <c r="L49" s="76">
        <v>0</v>
      </c>
      <c r="M49" s="76">
        <v>0</v>
      </c>
      <c r="N49" s="76">
        <v>0</v>
      </c>
      <c r="P49" s="77">
        <v>0</v>
      </c>
    </row>
    <row r="50" spans="1:16" s="27" customFormat="1" ht="12">
      <c r="A50" s="40"/>
      <c r="B50" s="40"/>
      <c r="C50" s="40">
        <v>721121</v>
      </c>
      <c r="D50" s="56" t="s">
        <v>106</v>
      </c>
      <c r="E50" s="40" t="s">
        <v>20</v>
      </c>
      <c r="F50" s="161">
        <f>SUM(G50+H50)</f>
        <v>5000</v>
      </c>
      <c r="G50" s="76">
        <v>5000</v>
      </c>
      <c r="H50" s="76"/>
      <c r="I50" s="76"/>
      <c r="J50" s="114">
        <f>SUM(K50+L50)</f>
        <v>5000</v>
      </c>
      <c r="K50" s="76">
        <v>5000</v>
      </c>
      <c r="L50" s="76"/>
      <c r="M50" s="76"/>
      <c r="N50" s="76"/>
      <c r="P50" s="73">
        <f t="shared" ref="P50:P55" si="25">SUM(J50/F50)</f>
        <v>1</v>
      </c>
    </row>
    <row r="51" spans="1:16" s="27" customFormat="1" ht="12">
      <c r="A51" s="40"/>
      <c r="B51" s="40"/>
      <c r="C51" s="40">
        <v>721122</v>
      </c>
      <c r="D51" s="56" t="s">
        <v>150</v>
      </c>
      <c r="E51" s="40" t="s">
        <v>21</v>
      </c>
      <c r="F51" s="161">
        <f>SUM(G51+H51)</f>
        <v>250000</v>
      </c>
      <c r="G51" s="76">
        <v>250000</v>
      </c>
      <c r="H51" s="76"/>
      <c r="I51" s="76"/>
      <c r="J51" s="114">
        <f>SUM(K51+L51)</f>
        <v>250000</v>
      </c>
      <c r="K51" s="76">
        <v>250000</v>
      </c>
      <c r="L51" s="76"/>
      <c r="M51" s="76"/>
      <c r="N51" s="76"/>
      <c r="P51" s="73">
        <f t="shared" si="25"/>
        <v>1</v>
      </c>
    </row>
    <row r="52" spans="1:16" s="27" customFormat="1" ht="12">
      <c r="A52" s="40"/>
      <c r="B52" s="40"/>
      <c r="C52" s="40">
        <v>721124</v>
      </c>
      <c r="D52" s="56" t="s">
        <v>151</v>
      </c>
      <c r="E52" s="40" t="s">
        <v>22</v>
      </c>
      <c r="F52" s="161">
        <f>SUM(G52+H52)</f>
        <v>60000</v>
      </c>
      <c r="G52" s="76">
        <v>60000</v>
      </c>
      <c r="H52" s="76"/>
      <c r="I52" s="76"/>
      <c r="J52" s="114">
        <f>SUM(K52+L52)</f>
        <v>60000</v>
      </c>
      <c r="K52" s="76">
        <v>60000</v>
      </c>
      <c r="L52" s="76"/>
      <c r="M52" s="76"/>
      <c r="N52" s="76"/>
      <c r="P52" s="73">
        <f t="shared" si="25"/>
        <v>1</v>
      </c>
    </row>
    <row r="53" spans="1:16" s="27" customFormat="1" ht="12">
      <c r="A53" s="40"/>
      <c r="B53" s="40"/>
      <c r="C53" s="40">
        <v>721129</v>
      </c>
      <c r="D53" s="56" t="s">
        <v>282</v>
      </c>
      <c r="E53" s="40" t="s">
        <v>283</v>
      </c>
      <c r="F53" s="161">
        <f>SUM(G53+H53)</f>
        <v>10000</v>
      </c>
      <c r="G53" s="76">
        <v>10000</v>
      </c>
      <c r="H53" s="76"/>
      <c r="I53" s="76"/>
      <c r="J53" s="114">
        <f>SUM(K53+L53)</f>
        <v>10000</v>
      </c>
      <c r="K53" s="76">
        <v>10000</v>
      </c>
      <c r="L53" s="76"/>
      <c r="M53" s="76"/>
      <c r="N53" s="76"/>
      <c r="P53" s="73">
        <f t="shared" si="25"/>
        <v>1</v>
      </c>
    </row>
    <row r="54" spans="1:16" s="29" customFormat="1" ht="12">
      <c r="A54" s="39"/>
      <c r="B54" s="39">
        <v>721190</v>
      </c>
      <c r="C54" s="39"/>
      <c r="D54" s="55" t="s">
        <v>105</v>
      </c>
      <c r="E54" s="39" t="s">
        <v>103</v>
      </c>
      <c r="F54" s="159">
        <f>SUM(F55+F58)</f>
        <v>40000</v>
      </c>
      <c r="G54" s="74">
        <f>SUM(G55+G58)</f>
        <v>40000</v>
      </c>
      <c r="H54" s="74">
        <f t="shared" ref="H54:N54" si="26">SUM(H55)</f>
        <v>0</v>
      </c>
      <c r="I54" s="74">
        <f t="shared" si="26"/>
        <v>0</v>
      </c>
      <c r="J54" s="112">
        <f>SUM(J55+J58)</f>
        <v>240000</v>
      </c>
      <c r="K54" s="74">
        <f>SUM(K55+K58)</f>
        <v>240000</v>
      </c>
      <c r="L54" s="74">
        <f t="shared" si="26"/>
        <v>0</v>
      </c>
      <c r="M54" s="74">
        <f>SUM(M55)</f>
        <v>0</v>
      </c>
      <c r="N54" s="74">
        <f t="shared" si="26"/>
        <v>0</v>
      </c>
      <c r="P54" s="73">
        <f t="shared" si="25"/>
        <v>6</v>
      </c>
    </row>
    <row r="55" spans="1:16" s="27" customFormat="1" ht="12">
      <c r="A55" s="47"/>
      <c r="B55" s="47"/>
      <c r="C55" s="47">
        <v>721191</v>
      </c>
      <c r="D55" s="60" t="s">
        <v>106</v>
      </c>
      <c r="E55" s="47" t="s">
        <v>103</v>
      </c>
      <c r="F55" s="161">
        <f>SUM(G55+H55)</f>
        <v>40000</v>
      </c>
      <c r="G55" s="84">
        <v>40000</v>
      </c>
      <c r="H55" s="84"/>
      <c r="I55" s="84"/>
      <c r="J55" s="114">
        <f>SUM(K55+L55)</f>
        <v>40000</v>
      </c>
      <c r="K55" s="84">
        <v>40000</v>
      </c>
      <c r="L55" s="84"/>
      <c r="M55" s="84"/>
      <c r="N55" s="84"/>
      <c r="P55" s="73">
        <f t="shared" si="25"/>
        <v>1</v>
      </c>
    </row>
    <row r="56" spans="1:16" s="27" customFormat="1" ht="12" hidden="1">
      <c r="A56" s="45"/>
      <c r="B56" s="45"/>
      <c r="C56" s="45"/>
      <c r="D56" s="58"/>
      <c r="E56" s="45"/>
      <c r="F56" s="109"/>
      <c r="G56" s="80"/>
      <c r="H56" s="80"/>
      <c r="I56" s="80"/>
      <c r="J56" s="116"/>
      <c r="K56" s="80"/>
      <c r="L56" s="80"/>
      <c r="M56" s="80"/>
      <c r="N56" s="80"/>
      <c r="P56" s="81"/>
    </row>
    <row r="57" spans="1:16" s="27" customFormat="1" ht="12" hidden="1">
      <c r="A57" s="48"/>
      <c r="B57" s="48"/>
      <c r="C57" s="48"/>
      <c r="D57" s="59"/>
      <c r="E57" s="48"/>
      <c r="F57" s="163"/>
      <c r="G57" s="82"/>
      <c r="H57" s="82"/>
      <c r="I57" s="82"/>
      <c r="J57" s="117"/>
      <c r="K57" s="82"/>
      <c r="L57" s="82"/>
      <c r="M57" s="82"/>
      <c r="N57" s="82"/>
      <c r="P57" s="83"/>
    </row>
    <row r="58" spans="1:16" s="27" customFormat="1" ht="12">
      <c r="A58" s="47"/>
      <c r="B58" s="47"/>
      <c r="C58" s="47">
        <v>721191</v>
      </c>
      <c r="D58" s="60" t="s">
        <v>150</v>
      </c>
      <c r="E58" s="47" t="s">
        <v>452</v>
      </c>
      <c r="F58" s="161">
        <f>SUM(G58+H58)</f>
        <v>0</v>
      </c>
      <c r="G58" s="84">
        <v>0</v>
      </c>
      <c r="H58" s="84"/>
      <c r="I58" s="84"/>
      <c r="J58" s="114">
        <f>SUM(K58+L58)</f>
        <v>200000</v>
      </c>
      <c r="K58" s="84">
        <v>200000</v>
      </c>
      <c r="L58" s="84"/>
      <c r="M58" s="84"/>
      <c r="N58" s="84"/>
      <c r="P58" s="73"/>
    </row>
    <row r="59" spans="1:16" s="29" customFormat="1" ht="12">
      <c r="A59" s="39">
        <v>721200</v>
      </c>
      <c r="B59" s="39"/>
      <c r="C59" s="39"/>
      <c r="D59" s="55" t="s">
        <v>74</v>
      </c>
      <c r="E59" s="39" t="s">
        <v>72</v>
      </c>
      <c r="F59" s="159">
        <f t="shared" ref="F59:N59" si="27">SUM(F60+F63)</f>
        <v>308000</v>
      </c>
      <c r="G59" s="74">
        <f t="shared" si="27"/>
        <v>308000</v>
      </c>
      <c r="H59" s="74">
        <f t="shared" si="27"/>
        <v>0</v>
      </c>
      <c r="I59" s="74">
        <f t="shared" si="27"/>
        <v>0</v>
      </c>
      <c r="J59" s="112">
        <f t="shared" si="27"/>
        <v>308000</v>
      </c>
      <c r="K59" s="74">
        <f t="shared" si="27"/>
        <v>308000</v>
      </c>
      <c r="L59" s="74">
        <f t="shared" si="27"/>
        <v>0</v>
      </c>
      <c r="M59" s="74">
        <f t="shared" ref="M59" si="28">SUM(M60+M63)</f>
        <v>0</v>
      </c>
      <c r="N59" s="74">
        <f t="shared" si="27"/>
        <v>0</v>
      </c>
      <c r="P59" s="73">
        <f>SUM(J59/F59)</f>
        <v>1</v>
      </c>
    </row>
    <row r="60" spans="1:16" s="29" customFormat="1" ht="12">
      <c r="A60" s="39"/>
      <c r="B60" s="39">
        <v>721210</v>
      </c>
      <c r="C60" s="39"/>
      <c r="D60" s="55" t="s">
        <v>75</v>
      </c>
      <c r="E60" s="39" t="s">
        <v>73</v>
      </c>
      <c r="F60" s="159">
        <f t="shared" ref="F60:N60" si="29">SUM(F61+F62)</f>
        <v>1000</v>
      </c>
      <c r="G60" s="74">
        <f t="shared" si="29"/>
        <v>1000</v>
      </c>
      <c r="H60" s="74">
        <f t="shared" si="29"/>
        <v>0</v>
      </c>
      <c r="I60" s="74">
        <f t="shared" si="29"/>
        <v>0</v>
      </c>
      <c r="J60" s="112">
        <f t="shared" si="29"/>
        <v>1000</v>
      </c>
      <c r="K60" s="74">
        <f t="shared" si="29"/>
        <v>1000</v>
      </c>
      <c r="L60" s="74">
        <f t="shared" si="29"/>
        <v>0</v>
      </c>
      <c r="M60" s="74">
        <f t="shared" ref="M60" si="30">SUM(M61+M62)</f>
        <v>0</v>
      </c>
      <c r="N60" s="74">
        <f t="shared" si="29"/>
        <v>0</v>
      </c>
      <c r="P60" s="73">
        <f>SUM(J60/F60)</f>
        <v>1</v>
      </c>
    </row>
    <row r="61" spans="1:16" s="27" customFormat="1" ht="12">
      <c r="A61" s="40"/>
      <c r="B61" s="40"/>
      <c r="C61" s="40">
        <v>721211</v>
      </c>
      <c r="D61" s="56" t="s">
        <v>76</v>
      </c>
      <c r="E61" s="40" t="s">
        <v>23</v>
      </c>
      <c r="F61" s="161">
        <f>SUM(G61+H61)</f>
        <v>1000</v>
      </c>
      <c r="G61" s="76">
        <v>1000</v>
      </c>
      <c r="H61" s="76"/>
      <c r="I61" s="76"/>
      <c r="J61" s="114">
        <f>SUM(K61+L61)</f>
        <v>1000</v>
      </c>
      <c r="K61" s="76">
        <v>1000</v>
      </c>
      <c r="L61" s="76"/>
      <c r="M61" s="76"/>
      <c r="N61" s="76"/>
      <c r="P61" s="73">
        <f>SUM(J61/F61)</f>
        <v>1</v>
      </c>
    </row>
    <row r="62" spans="1:16" s="27" customFormat="1" ht="12" hidden="1">
      <c r="A62" s="40"/>
      <c r="B62" s="40"/>
      <c r="C62" s="40"/>
      <c r="D62" s="56"/>
      <c r="E62" s="40"/>
      <c r="F62" s="161"/>
      <c r="G62" s="76"/>
      <c r="H62" s="76"/>
      <c r="I62" s="76"/>
      <c r="J62" s="114"/>
      <c r="K62" s="76"/>
      <c r="L62" s="76"/>
      <c r="M62" s="76"/>
      <c r="N62" s="76"/>
      <c r="P62" s="77"/>
    </row>
    <row r="63" spans="1:16" s="29" customFormat="1" ht="12">
      <c r="A63" s="39"/>
      <c r="B63" s="39">
        <v>721230</v>
      </c>
      <c r="C63" s="39"/>
      <c r="D63" s="55" t="s">
        <v>107</v>
      </c>
      <c r="E63" s="39" t="s">
        <v>104</v>
      </c>
      <c r="F63" s="159">
        <f t="shared" ref="F63:N63" si="31">SUM(F70+F69)</f>
        <v>307000</v>
      </c>
      <c r="G63" s="74">
        <f t="shared" si="31"/>
        <v>307000</v>
      </c>
      <c r="H63" s="74">
        <f t="shared" si="31"/>
        <v>0</v>
      </c>
      <c r="I63" s="74">
        <f t="shared" si="31"/>
        <v>0</v>
      </c>
      <c r="J63" s="112">
        <f t="shared" si="31"/>
        <v>307000</v>
      </c>
      <c r="K63" s="74">
        <f t="shared" si="31"/>
        <v>307000</v>
      </c>
      <c r="L63" s="74">
        <f t="shared" si="31"/>
        <v>0</v>
      </c>
      <c r="M63" s="74">
        <f t="shared" ref="M63" si="32">SUM(M70+M69)</f>
        <v>0</v>
      </c>
      <c r="N63" s="74">
        <f t="shared" si="31"/>
        <v>0</v>
      </c>
      <c r="P63" s="73">
        <f>SUM(J63/F63)</f>
        <v>1</v>
      </c>
    </row>
    <row r="64" spans="1:16">
      <c r="E64" s="253">
        <v>2</v>
      </c>
    </row>
    <row r="65" spans="1:17" hidden="1"/>
    <row r="66" spans="1:17" s="27" customFormat="1" ht="11.25" hidden="1" customHeight="1">
      <c r="A66" s="45"/>
      <c r="B66" s="45"/>
      <c r="C66" s="45"/>
      <c r="D66" s="58"/>
      <c r="E66" s="251"/>
      <c r="F66" s="80"/>
      <c r="G66" s="80"/>
      <c r="H66" s="80"/>
      <c r="I66" s="80"/>
      <c r="J66" s="80"/>
      <c r="K66" s="80"/>
      <c r="L66" s="80"/>
      <c r="M66" s="80"/>
      <c r="N66" s="80"/>
      <c r="P66" s="86"/>
      <c r="Q66" s="252"/>
    </row>
    <row r="67" spans="1:17" s="27" customFormat="1" ht="12">
      <c r="A67" s="108"/>
      <c r="B67" s="45"/>
      <c r="C67" s="45"/>
      <c r="D67" s="58"/>
      <c r="E67" s="49"/>
      <c r="F67" s="80"/>
      <c r="G67" s="80"/>
      <c r="H67" s="80"/>
      <c r="I67" s="80"/>
      <c r="J67" s="80"/>
      <c r="K67" s="80"/>
      <c r="L67" s="80"/>
      <c r="M67" s="80"/>
      <c r="N67" s="80"/>
      <c r="P67" s="86"/>
    </row>
    <row r="68" spans="1:17" s="49" customFormat="1" ht="11.25">
      <c r="A68" s="167">
        <v>1</v>
      </c>
      <c r="B68" s="168">
        <v>2</v>
      </c>
      <c r="C68" s="168">
        <v>3</v>
      </c>
      <c r="D68" s="168">
        <v>4</v>
      </c>
      <c r="E68" s="168">
        <v>5</v>
      </c>
      <c r="F68" s="164">
        <v>6</v>
      </c>
      <c r="G68" s="165">
        <v>7</v>
      </c>
      <c r="H68" s="165">
        <v>8</v>
      </c>
      <c r="I68" s="165">
        <v>9</v>
      </c>
      <c r="J68" s="151">
        <v>6</v>
      </c>
      <c r="K68" s="150">
        <v>7</v>
      </c>
      <c r="L68" s="150">
        <v>8</v>
      </c>
      <c r="M68" s="150">
        <v>13</v>
      </c>
      <c r="N68" s="150">
        <v>9</v>
      </c>
      <c r="P68" s="166">
        <v>14</v>
      </c>
    </row>
    <row r="69" spans="1:17" s="29" customFormat="1" ht="12">
      <c r="A69" s="39"/>
      <c r="B69" s="39"/>
      <c r="C69" s="40">
        <v>721232</v>
      </c>
      <c r="D69" s="56" t="s">
        <v>108</v>
      </c>
      <c r="E69" s="40" t="s">
        <v>165</v>
      </c>
      <c r="F69" s="161">
        <f>SUM(G69+H69)</f>
        <v>20000</v>
      </c>
      <c r="G69" s="76">
        <v>20000</v>
      </c>
      <c r="H69" s="76"/>
      <c r="I69" s="76"/>
      <c r="J69" s="114">
        <f>SUM(K69+L69)</f>
        <v>20000</v>
      </c>
      <c r="K69" s="76">
        <v>20000</v>
      </c>
      <c r="L69" s="76"/>
      <c r="M69" s="76"/>
      <c r="N69" s="76"/>
      <c r="P69" s="73">
        <f t="shared" ref="P69:P78" si="33">SUM(J69/F69)</f>
        <v>1</v>
      </c>
    </row>
    <row r="70" spans="1:17" s="27" customFormat="1" ht="13.5" customHeight="1">
      <c r="A70" s="40"/>
      <c r="B70" s="40"/>
      <c r="C70" s="40">
        <v>721239</v>
      </c>
      <c r="D70" s="56" t="s">
        <v>273</v>
      </c>
      <c r="E70" s="40" t="s">
        <v>272</v>
      </c>
      <c r="F70" s="161">
        <f>SUM(G70+H70)</f>
        <v>287000</v>
      </c>
      <c r="G70" s="76">
        <v>287000</v>
      </c>
      <c r="H70" s="76"/>
      <c r="I70" s="76"/>
      <c r="J70" s="114">
        <f>SUM(K70+L70)</f>
        <v>287000</v>
      </c>
      <c r="K70" s="76">
        <v>287000</v>
      </c>
      <c r="L70" s="76"/>
      <c r="M70" s="76"/>
      <c r="N70" s="76"/>
      <c r="P70" s="73">
        <f t="shared" si="33"/>
        <v>1</v>
      </c>
    </row>
    <row r="71" spans="1:17" s="29" customFormat="1" ht="12">
      <c r="A71" s="39">
        <v>722100</v>
      </c>
      <c r="B71" s="39"/>
      <c r="C71" s="39"/>
      <c r="D71" s="55" t="s">
        <v>78</v>
      </c>
      <c r="E71" s="39" t="s">
        <v>24</v>
      </c>
      <c r="F71" s="159">
        <f t="shared" ref="F71:N72" si="34">SUM(F72)</f>
        <v>120000</v>
      </c>
      <c r="G71" s="74">
        <f t="shared" si="34"/>
        <v>120000</v>
      </c>
      <c r="H71" s="74">
        <f t="shared" si="34"/>
        <v>0</v>
      </c>
      <c r="I71" s="74">
        <f t="shared" si="34"/>
        <v>0</v>
      </c>
      <c r="J71" s="112">
        <f t="shared" si="34"/>
        <v>120000</v>
      </c>
      <c r="K71" s="74">
        <f t="shared" si="34"/>
        <v>120000</v>
      </c>
      <c r="L71" s="74">
        <f t="shared" si="34"/>
        <v>0</v>
      </c>
      <c r="M71" s="74">
        <f>SUM(M72)</f>
        <v>0</v>
      </c>
      <c r="N71" s="74">
        <f t="shared" si="34"/>
        <v>0</v>
      </c>
      <c r="P71" s="73">
        <f t="shared" si="33"/>
        <v>1</v>
      </c>
    </row>
    <row r="72" spans="1:17" s="29" customFormat="1" ht="12">
      <c r="A72" s="39"/>
      <c r="B72" s="39">
        <v>722130</v>
      </c>
      <c r="C72" s="39"/>
      <c r="D72" s="55" t="s">
        <v>79</v>
      </c>
      <c r="E72" s="39" t="s">
        <v>77</v>
      </c>
      <c r="F72" s="159">
        <f t="shared" si="34"/>
        <v>120000</v>
      </c>
      <c r="G72" s="74">
        <f t="shared" si="34"/>
        <v>120000</v>
      </c>
      <c r="H72" s="74">
        <f t="shared" si="34"/>
        <v>0</v>
      </c>
      <c r="I72" s="74">
        <f t="shared" si="34"/>
        <v>0</v>
      </c>
      <c r="J72" s="112">
        <f t="shared" si="34"/>
        <v>120000</v>
      </c>
      <c r="K72" s="74">
        <f t="shared" si="34"/>
        <v>120000</v>
      </c>
      <c r="L72" s="74">
        <f t="shared" si="34"/>
        <v>0</v>
      </c>
      <c r="M72" s="74">
        <f>SUM(M73)</f>
        <v>0</v>
      </c>
      <c r="N72" s="74">
        <f t="shared" si="34"/>
        <v>0</v>
      </c>
      <c r="P72" s="73">
        <f t="shared" si="33"/>
        <v>1</v>
      </c>
    </row>
    <row r="73" spans="1:17" s="27" customFormat="1" ht="12">
      <c r="A73" s="47"/>
      <c r="B73" s="47"/>
      <c r="C73" s="47">
        <v>722131</v>
      </c>
      <c r="D73" s="60" t="s">
        <v>80</v>
      </c>
      <c r="E73" s="47" t="s">
        <v>25</v>
      </c>
      <c r="F73" s="161">
        <f>SUM(G73+H73)</f>
        <v>120000</v>
      </c>
      <c r="G73" s="84">
        <v>120000</v>
      </c>
      <c r="H73" s="84"/>
      <c r="I73" s="84"/>
      <c r="J73" s="114">
        <f>SUM(K73+L73)</f>
        <v>120000</v>
      </c>
      <c r="K73" s="84">
        <v>120000</v>
      </c>
      <c r="L73" s="84"/>
      <c r="M73" s="84"/>
      <c r="N73" s="84"/>
      <c r="P73" s="73">
        <f t="shared" si="33"/>
        <v>1</v>
      </c>
    </row>
    <row r="74" spans="1:17" s="29" customFormat="1" ht="12">
      <c r="A74" s="39">
        <v>722300</v>
      </c>
      <c r="B74" s="39"/>
      <c r="C74" s="39"/>
      <c r="D74" s="55" t="s">
        <v>82</v>
      </c>
      <c r="E74" s="39" t="s">
        <v>26</v>
      </c>
      <c r="F74" s="159">
        <f t="shared" ref="F74:N75" si="35">SUM(F75)</f>
        <v>550000</v>
      </c>
      <c r="G74" s="74">
        <f t="shared" si="35"/>
        <v>550000</v>
      </c>
      <c r="H74" s="74">
        <f t="shared" si="35"/>
        <v>0</v>
      </c>
      <c r="I74" s="74">
        <f t="shared" si="35"/>
        <v>0</v>
      </c>
      <c r="J74" s="112">
        <f t="shared" si="35"/>
        <v>550000</v>
      </c>
      <c r="K74" s="74">
        <f t="shared" si="35"/>
        <v>550000</v>
      </c>
      <c r="L74" s="74">
        <f t="shared" si="35"/>
        <v>0</v>
      </c>
      <c r="M74" s="74">
        <f>SUM(M75)</f>
        <v>0</v>
      </c>
      <c r="N74" s="74">
        <f t="shared" si="35"/>
        <v>0</v>
      </c>
      <c r="P74" s="73">
        <f t="shared" si="33"/>
        <v>1</v>
      </c>
    </row>
    <row r="75" spans="1:17" s="29" customFormat="1" ht="12">
      <c r="A75" s="39"/>
      <c r="B75" s="39">
        <v>722320</v>
      </c>
      <c r="C75" s="39"/>
      <c r="D75" s="55" t="s">
        <v>83</v>
      </c>
      <c r="E75" s="39" t="s">
        <v>81</v>
      </c>
      <c r="F75" s="159">
        <f t="shared" si="35"/>
        <v>550000</v>
      </c>
      <c r="G75" s="74">
        <f t="shared" si="35"/>
        <v>550000</v>
      </c>
      <c r="H75" s="74">
        <f t="shared" si="35"/>
        <v>0</v>
      </c>
      <c r="I75" s="74">
        <f t="shared" si="35"/>
        <v>0</v>
      </c>
      <c r="J75" s="112">
        <f t="shared" si="35"/>
        <v>550000</v>
      </c>
      <c r="K75" s="74">
        <f t="shared" si="35"/>
        <v>550000</v>
      </c>
      <c r="L75" s="74">
        <f t="shared" si="35"/>
        <v>0</v>
      </c>
      <c r="M75" s="74">
        <f>SUM(M76)</f>
        <v>0</v>
      </c>
      <c r="N75" s="74">
        <f t="shared" si="35"/>
        <v>0</v>
      </c>
      <c r="P75" s="73">
        <f t="shared" si="33"/>
        <v>1</v>
      </c>
    </row>
    <row r="76" spans="1:17" s="27" customFormat="1" ht="12">
      <c r="A76" s="40"/>
      <c r="B76" s="40"/>
      <c r="C76" s="40">
        <v>722322</v>
      </c>
      <c r="D76" s="56" t="s">
        <v>85</v>
      </c>
      <c r="E76" s="40" t="s">
        <v>27</v>
      </c>
      <c r="F76" s="161">
        <f>SUM(G76+H76)</f>
        <v>550000</v>
      </c>
      <c r="G76" s="76">
        <v>550000</v>
      </c>
      <c r="H76" s="76"/>
      <c r="I76" s="76"/>
      <c r="J76" s="114">
        <f>SUM(K76+L76)</f>
        <v>550000</v>
      </c>
      <c r="K76" s="76">
        <v>550000</v>
      </c>
      <c r="L76" s="76"/>
      <c r="M76" s="76"/>
      <c r="N76" s="76"/>
      <c r="P76" s="73">
        <f t="shared" si="33"/>
        <v>1</v>
      </c>
    </row>
    <row r="77" spans="1:17" s="29" customFormat="1" ht="12">
      <c r="A77" s="39">
        <v>722400</v>
      </c>
      <c r="B77" s="39"/>
      <c r="C77" s="39"/>
      <c r="D77" s="55" t="s">
        <v>86</v>
      </c>
      <c r="E77" s="39" t="s">
        <v>28</v>
      </c>
      <c r="F77" s="159">
        <f t="shared" ref="F77:N77" si="36">SUM(F78+F91+F98)</f>
        <v>740000</v>
      </c>
      <c r="G77" s="74">
        <f t="shared" si="36"/>
        <v>710000</v>
      </c>
      <c r="H77" s="74">
        <f t="shared" si="36"/>
        <v>30000</v>
      </c>
      <c r="I77" s="74">
        <f t="shared" si="36"/>
        <v>0</v>
      </c>
      <c r="J77" s="112">
        <f t="shared" si="36"/>
        <v>740000</v>
      </c>
      <c r="K77" s="74">
        <f t="shared" si="36"/>
        <v>710000</v>
      </c>
      <c r="L77" s="74">
        <f t="shared" si="36"/>
        <v>30000</v>
      </c>
      <c r="M77" s="74">
        <f t="shared" ref="M77" si="37">SUM(M78+M91+M98)</f>
        <v>0</v>
      </c>
      <c r="N77" s="74">
        <f t="shared" si="36"/>
        <v>0</v>
      </c>
      <c r="P77" s="73">
        <f t="shared" si="33"/>
        <v>1</v>
      </c>
    </row>
    <row r="78" spans="1:17" s="29" customFormat="1" ht="12">
      <c r="A78" s="39"/>
      <c r="B78" s="39">
        <v>722430</v>
      </c>
      <c r="C78" s="39"/>
      <c r="D78" s="55" t="s">
        <v>87</v>
      </c>
      <c r="E78" s="39" t="s">
        <v>84</v>
      </c>
      <c r="F78" s="159">
        <f t="shared" ref="F78:N78" si="38">SUM(F79:F90)</f>
        <v>680000</v>
      </c>
      <c r="G78" s="74">
        <f t="shared" si="38"/>
        <v>680000</v>
      </c>
      <c r="H78" s="74">
        <f t="shared" si="38"/>
        <v>0</v>
      </c>
      <c r="I78" s="74">
        <f t="shared" si="38"/>
        <v>0</v>
      </c>
      <c r="J78" s="112">
        <f t="shared" si="38"/>
        <v>680000</v>
      </c>
      <c r="K78" s="74">
        <f t="shared" si="38"/>
        <v>680000</v>
      </c>
      <c r="L78" s="74">
        <f t="shared" si="38"/>
        <v>0</v>
      </c>
      <c r="M78" s="74">
        <f t="shared" ref="M78" si="39">SUM(M79:M90)</f>
        <v>0</v>
      </c>
      <c r="N78" s="74">
        <f t="shared" si="38"/>
        <v>0</v>
      </c>
      <c r="P78" s="73">
        <f t="shared" si="33"/>
        <v>1</v>
      </c>
    </row>
    <row r="79" spans="1:17" s="27" customFormat="1" ht="12" hidden="1">
      <c r="A79" s="40"/>
      <c r="B79" s="40"/>
      <c r="C79" s="40"/>
      <c r="D79" s="56"/>
      <c r="E79" s="40"/>
      <c r="F79" s="161"/>
      <c r="G79" s="76"/>
      <c r="H79" s="76"/>
      <c r="I79" s="76"/>
      <c r="J79" s="114"/>
      <c r="K79" s="76"/>
      <c r="L79" s="76"/>
      <c r="M79" s="76"/>
      <c r="N79" s="76"/>
      <c r="P79" s="77"/>
    </row>
    <row r="80" spans="1:17" s="27" customFormat="1" ht="12">
      <c r="A80" s="40"/>
      <c r="B80" s="40"/>
      <c r="C80" s="40">
        <v>722433</v>
      </c>
      <c r="D80" s="56" t="s">
        <v>109</v>
      </c>
      <c r="E80" s="40" t="s">
        <v>47</v>
      </c>
      <c r="F80" s="161">
        <f>SUM(G80+H80)</f>
        <v>50000</v>
      </c>
      <c r="G80" s="76">
        <v>50000</v>
      </c>
      <c r="H80" s="76"/>
      <c r="I80" s="76"/>
      <c r="J80" s="114">
        <f>SUM(K80+L80)</f>
        <v>50000</v>
      </c>
      <c r="K80" s="76">
        <v>50000</v>
      </c>
      <c r="L80" s="76"/>
      <c r="M80" s="76"/>
      <c r="N80" s="76"/>
      <c r="P80" s="73">
        <f>SUM(J80/F80)</f>
        <v>1</v>
      </c>
    </row>
    <row r="81" spans="1:16" s="27" customFormat="1" ht="12">
      <c r="A81" s="40"/>
      <c r="B81" s="40"/>
      <c r="C81" s="40">
        <v>722434</v>
      </c>
      <c r="D81" s="56" t="s">
        <v>110</v>
      </c>
      <c r="E81" s="40" t="s">
        <v>284</v>
      </c>
      <c r="F81" s="161">
        <f>SUM(G81+H81)</f>
        <v>300000</v>
      </c>
      <c r="G81" s="76">
        <v>300000</v>
      </c>
      <c r="H81" s="76"/>
      <c r="I81" s="76"/>
      <c r="J81" s="114">
        <f>SUM(K81+L81)</f>
        <v>300000</v>
      </c>
      <c r="K81" s="76">
        <v>300000</v>
      </c>
      <c r="L81" s="76"/>
      <c r="M81" s="76"/>
      <c r="N81" s="76"/>
      <c r="P81" s="73">
        <f>SUM(J81/F81)</f>
        <v>1</v>
      </c>
    </row>
    <row r="82" spans="1:16" s="27" customFormat="1" ht="12">
      <c r="A82" s="40"/>
      <c r="B82" s="40"/>
      <c r="C82" s="40">
        <v>722435</v>
      </c>
      <c r="D82" s="56" t="s">
        <v>111</v>
      </c>
      <c r="E82" s="40" t="s">
        <v>51</v>
      </c>
      <c r="F82" s="161">
        <f>SUM(G82+H82)</f>
        <v>300000</v>
      </c>
      <c r="G82" s="76">
        <v>300000</v>
      </c>
      <c r="H82" s="76"/>
      <c r="I82" s="76"/>
      <c r="J82" s="114">
        <f>SUM(K82+L82)</f>
        <v>300000</v>
      </c>
      <c r="K82" s="76">
        <v>300000</v>
      </c>
      <c r="L82" s="76"/>
      <c r="M82" s="76"/>
      <c r="N82" s="76"/>
      <c r="P82" s="73">
        <f>SUM(J82/F82)</f>
        <v>1</v>
      </c>
    </row>
    <row r="83" spans="1:16" s="27" customFormat="1" ht="12" hidden="1">
      <c r="A83" s="40"/>
      <c r="B83" s="40"/>
      <c r="C83" s="40">
        <v>722436</v>
      </c>
      <c r="D83" s="56" t="s">
        <v>113</v>
      </c>
      <c r="E83" s="40" t="s">
        <v>48</v>
      </c>
      <c r="F83" s="161"/>
      <c r="G83" s="76"/>
      <c r="H83" s="76"/>
      <c r="I83" s="76"/>
      <c r="J83" s="114"/>
      <c r="K83" s="76"/>
      <c r="L83" s="76"/>
      <c r="M83" s="76"/>
      <c r="N83" s="76"/>
      <c r="P83" s="77"/>
    </row>
    <row r="84" spans="1:16" s="27" customFormat="1" ht="12">
      <c r="A84" s="40"/>
      <c r="B84" s="40"/>
      <c r="C84" s="40">
        <v>722437</v>
      </c>
      <c r="D84" s="56" t="s">
        <v>112</v>
      </c>
      <c r="E84" s="40" t="s">
        <v>49</v>
      </c>
      <c r="F84" s="161">
        <f>SUM(G84+H84)</f>
        <v>30000</v>
      </c>
      <c r="G84" s="76">
        <v>30000</v>
      </c>
      <c r="H84" s="76"/>
      <c r="I84" s="76"/>
      <c r="J84" s="114">
        <f>SUM(K84+L84)</f>
        <v>30000</v>
      </c>
      <c r="K84" s="76">
        <v>30000</v>
      </c>
      <c r="L84" s="76"/>
      <c r="M84" s="76"/>
      <c r="N84" s="76"/>
      <c r="P84" s="73">
        <f>SUM(J84/F84)</f>
        <v>1</v>
      </c>
    </row>
    <row r="85" spans="1:16" s="27" customFormat="1" ht="12" hidden="1">
      <c r="A85" s="41"/>
      <c r="B85" s="41"/>
      <c r="C85" s="41"/>
      <c r="D85" s="57"/>
      <c r="E85" s="41"/>
      <c r="F85" s="162"/>
      <c r="G85" s="78"/>
      <c r="H85" s="78"/>
      <c r="I85" s="78"/>
      <c r="J85" s="115"/>
      <c r="K85" s="78"/>
      <c r="L85" s="78"/>
      <c r="M85" s="78"/>
      <c r="N85" s="78"/>
      <c r="P85" s="79"/>
    </row>
    <row r="86" spans="1:16" s="27" customFormat="1" ht="12" hidden="1">
      <c r="A86" s="45"/>
      <c r="B86" s="45"/>
      <c r="C86" s="45"/>
      <c r="D86" s="58"/>
      <c r="E86" s="42"/>
      <c r="F86" s="109"/>
      <c r="G86" s="80"/>
      <c r="H86" s="80"/>
      <c r="I86" s="80"/>
      <c r="J86" s="116"/>
      <c r="K86" s="80"/>
      <c r="L86" s="80"/>
      <c r="M86" s="80"/>
      <c r="N86" s="80"/>
      <c r="P86" s="81"/>
    </row>
    <row r="87" spans="1:16" s="27" customFormat="1" ht="12" hidden="1">
      <c r="A87" s="45"/>
      <c r="B87" s="45"/>
      <c r="C87" s="45"/>
      <c r="D87" s="58"/>
      <c r="E87" s="42"/>
      <c r="F87" s="109"/>
      <c r="G87" s="80"/>
      <c r="H87" s="80"/>
      <c r="I87" s="80"/>
      <c r="J87" s="116"/>
      <c r="K87" s="80"/>
      <c r="L87" s="80"/>
      <c r="M87" s="80"/>
      <c r="N87" s="80"/>
      <c r="P87" s="81"/>
    </row>
    <row r="88" spans="1:16" s="27" customFormat="1" ht="12" hidden="1">
      <c r="A88" s="48"/>
      <c r="B88" s="48"/>
      <c r="C88" s="48"/>
      <c r="D88" s="59"/>
      <c r="E88" s="43"/>
      <c r="F88" s="163"/>
      <c r="G88" s="82"/>
      <c r="H88" s="82"/>
      <c r="I88" s="82"/>
      <c r="J88" s="117"/>
      <c r="K88" s="82"/>
      <c r="L88" s="82"/>
      <c r="M88" s="82"/>
      <c r="N88" s="82"/>
      <c r="P88" s="83"/>
    </row>
    <row r="89" spans="1:16" s="27" customFormat="1" ht="12" hidden="1">
      <c r="A89" s="40"/>
      <c r="B89" s="40"/>
      <c r="C89" s="40">
        <v>722438</v>
      </c>
      <c r="D89" s="56" t="s">
        <v>114</v>
      </c>
      <c r="E89" s="40" t="s">
        <v>50</v>
      </c>
      <c r="F89" s="161">
        <v>0</v>
      </c>
      <c r="G89" s="76">
        <v>0</v>
      </c>
      <c r="H89" s="76">
        <v>0</v>
      </c>
      <c r="I89" s="76">
        <v>0</v>
      </c>
      <c r="J89" s="114">
        <v>0</v>
      </c>
      <c r="K89" s="76">
        <v>0</v>
      </c>
      <c r="L89" s="76">
        <v>0</v>
      </c>
      <c r="M89" s="76">
        <v>0</v>
      </c>
      <c r="N89" s="76">
        <v>0</v>
      </c>
      <c r="P89" s="77">
        <v>0</v>
      </c>
    </row>
    <row r="90" spans="1:16" s="27" customFormat="1" ht="12" hidden="1">
      <c r="A90" s="40"/>
      <c r="B90" s="40"/>
      <c r="C90" s="40">
        <v>722439</v>
      </c>
      <c r="D90" s="56" t="s">
        <v>115</v>
      </c>
      <c r="E90" s="40" t="s">
        <v>29</v>
      </c>
      <c r="F90" s="161"/>
      <c r="G90" s="76"/>
      <c r="H90" s="76"/>
      <c r="I90" s="76"/>
      <c r="J90" s="114"/>
      <c r="K90" s="76"/>
      <c r="L90" s="76"/>
      <c r="M90" s="76"/>
      <c r="N90" s="76"/>
      <c r="P90" s="77"/>
    </row>
    <row r="91" spans="1:16" s="29" customFormat="1" ht="12">
      <c r="A91" s="39"/>
      <c r="B91" s="39">
        <v>722450</v>
      </c>
      <c r="C91" s="39"/>
      <c r="D91" s="55" t="s">
        <v>154</v>
      </c>
      <c r="E91" s="39" t="s">
        <v>166</v>
      </c>
      <c r="F91" s="159">
        <f t="shared" ref="F91:N91" si="40">SUM(F92+F93)</f>
        <v>30000</v>
      </c>
      <c r="G91" s="74">
        <f t="shared" si="40"/>
        <v>0</v>
      </c>
      <c r="H91" s="74">
        <f t="shared" si="40"/>
        <v>30000</v>
      </c>
      <c r="I91" s="74">
        <f t="shared" si="40"/>
        <v>0</v>
      </c>
      <c r="J91" s="112">
        <f t="shared" si="40"/>
        <v>30000</v>
      </c>
      <c r="K91" s="74">
        <f t="shared" si="40"/>
        <v>0</v>
      </c>
      <c r="L91" s="74">
        <f t="shared" si="40"/>
        <v>30000</v>
      </c>
      <c r="M91" s="74">
        <f t="shared" ref="M91" si="41">SUM(M92+M93)</f>
        <v>0</v>
      </c>
      <c r="N91" s="74">
        <f t="shared" si="40"/>
        <v>0</v>
      </c>
      <c r="P91" s="73">
        <f>SUM(J91/F91)</f>
        <v>1</v>
      </c>
    </row>
    <row r="92" spans="1:16" s="27" customFormat="1" ht="12">
      <c r="A92" s="40"/>
      <c r="B92" s="40"/>
      <c r="C92" s="40">
        <v>722459</v>
      </c>
      <c r="D92" s="56" t="s">
        <v>155</v>
      </c>
      <c r="E92" s="40" t="s">
        <v>167</v>
      </c>
      <c r="F92" s="161">
        <f>SUM(G92+H92)</f>
        <v>30000</v>
      </c>
      <c r="G92" s="76">
        <v>0</v>
      </c>
      <c r="H92" s="76">
        <v>30000</v>
      </c>
      <c r="I92" s="76"/>
      <c r="J92" s="114">
        <f>SUM(K92+L92)</f>
        <v>30000</v>
      </c>
      <c r="K92" s="76">
        <v>0</v>
      </c>
      <c r="L92" s="76">
        <v>30000</v>
      </c>
      <c r="M92" s="76"/>
      <c r="N92" s="76"/>
      <c r="P92" s="73">
        <f>SUM(J92/F92)</f>
        <v>1</v>
      </c>
    </row>
    <row r="93" spans="1:16" s="27" customFormat="1" ht="12" hidden="1">
      <c r="A93" s="40"/>
      <c r="B93" s="40"/>
      <c r="C93" s="40"/>
      <c r="D93" s="56"/>
      <c r="E93" s="40"/>
      <c r="F93" s="161"/>
      <c r="G93" s="76"/>
      <c r="H93" s="76"/>
      <c r="I93" s="76"/>
      <c r="J93" s="114"/>
      <c r="K93" s="76"/>
      <c r="L93" s="76"/>
      <c r="M93" s="76"/>
      <c r="N93" s="76"/>
      <c r="P93" s="73"/>
    </row>
    <row r="94" spans="1:16" s="27" customFormat="1" ht="12" hidden="1">
      <c r="A94" s="45"/>
      <c r="B94" s="45"/>
      <c r="C94" s="45"/>
      <c r="D94" s="58"/>
      <c r="E94" s="45"/>
      <c r="F94" s="109"/>
      <c r="G94" s="80"/>
      <c r="H94" s="80"/>
      <c r="I94" s="80"/>
      <c r="J94" s="116"/>
      <c r="K94" s="80"/>
      <c r="L94" s="80"/>
      <c r="M94" s="80"/>
      <c r="N94" s="80"/>
      <c r="P94" s="81"/>
    </row>
    <row r="95" spans="1:16" s="27" customFormat="1" ht="12" hidden="1">
      <c r="A95" s="45"/>
      <c r="B95" s="45"/>
      <c r="C95" s="45"/>
      <c r="D95" s="58"/>
      <c r="E95" s="45"/>
      <c r="F95" s="109"/>
      <c r="G95" s="80"/>
      <c r="H95" s="80"/>
      <c r="I95" s="80"/>
      <c r="J95" s="116"/>
      <c r="K95" s="80"/>
      <c r="L95" s="80"/>
      <c r="M95" s="80"/>
      <c r="N95" s="80"/>
      <c r="P95" s="81"/>
    </row>
    <row r="96" spans="1:16" s="27" customFormat="1" ht="12" hidden="1">
      <c r="A96" s="45"/>
      <c r="B96" s="45"/>
      <c r="C96" s="45"/>
      <c r="D96" s="58"/>
      <c r="E96" s="44"/>
      <c r="F96" s="109"/>
      <c r="G96" s="80"/>
      <c r="H96" s="80"/>
      <c r="I96" s="80"/>
      <c r="J96" s="116"/>
      <c r="K96" s="80"/>
      <c r="L96" s="80"/>
      <c r="M96" s="80"/>
      <c r="N96" s="80"/>
      <c r="P96" s="81"/>
    </row>
    <row r="97" spans="1:16" s="27" customFormat="1" ht="12" hidden="1">
      <c r="A97" s="45"/>
      <c r="B97" s="45"/>
      <c r="C97" s="45"/>
      <c r="D97" s="58"/>
      <c r="E97" s="44"/>
      <c r="F97" s="109"/>
      <c r="G97" s="80"/>
      <c r="H97" s="80"/>
      <c r="I97" s="80"/>
      <c r="J97" s="116"/>
      <c r="K97" s="80"/>
      <c r="L97" s="80"/>
      <c r="M97" s="80"/>
      <c r="N97" s="80"/>
      <c r="P97" s="83"/>
    </row>
    <row r="98" spans="1:16" s="29" customFormat="1" ht="12">
      <c r="A98" s="39"/>
      <c r="B98" s="39">
        <v>722460</v>
      </c>
      <c r="C98" s="39"/>
      <c r="D98" s="55" t="s">
        <v>277</v>
      </c>
      <c r="E98" s="39" t="s">
        <v>156</v>
      </c>
      <c r="F98" s="159">
        <f t="shared" ref="F98:N98" si="42">SUM(F99+F100)</f>
        <v>30000</v>
      </c>
      <c r="G98" s="74">
        <f t="shared" si="42"/>
        <v>30000</v>
      </c>
      <c r="H98" s="74">
        <f t="shared" si="42"/>
        <v>0</v>
      </c>
      <c r="I98" s="74">
        <f t="shared" si="42"/>
        <v>0</v>
      </c>
      <c r="J98" s="112">
        <f t="shared" si="42"/>
        <v>30000</v>
      </c>
      <c r="K98" s="74">
        <f t="shared" si="42"/>
        <v>30000</v>
      </c>
      <c r="L98" s="74">
        <f t="shared" si="42"/>
        <v>0</v>
      </c>
      <c r="M98" s="74">
        <f t="shared" ref="M98" si="43">SUM(M99+M100)</f>
        <v>0</v>
      </c>
      <c r="N98" s="74">
        <f t="shared" si="42"/>
        <v>0</v>
      </c>
      <c r="P98" s="73">
        <f t="shared" ref="P98:P124" si="44">SUM(J98/F98)</f>
        <v>1</v>
      </c>
    </row>
    <row r="99" spans="1:16" s="27" customFormat="1" ht="12">
      <c r="A99" s="40"/>
      <c r="B99" s="40"/>
      <c r="C99" s="40">
        <v>722461</v>
      </c>
      <c r="D99" s="56" t="s">
        <v>278</v>
      </c>
      <c r="E99" s="40" t="s">
        <v>158</v>
      </c>
      <c r="F99" s="161">
        <f>SUM(G99+H99)</f>
        <v>20000</v>
      </c>
      <c r="G99" s="76">
        <v>20000</v>
      </c>
      <c r="H99" s="76"/>
      <c r="I99" s="76"/>
      <c r="J99" s="114">
        <f>SUM(K99+L99)</f>
        <v>20000</v>
      </c>
      <c r="K99" s="76">
        <v>20000</v>
      </c>
      <c r="L99" s="76"/>
      <c r="M99" s="76"/>
      <c r="N99" s="76"/>
      <c r="P99" s="73">
        <f t="shared" si="44"/>
        <v>1</v>
      </c>
    </row>
    <row r="100" spans="1:16" s="27" customFormat="1" ht="12">
      <c r="A100" s="40"/>
      <c r="B100" s="40"/>
      <c r="C100" s="40">
        <v>722463</v>
      </c>
      <c r="D100" s="56" t="s">
        <v>279</v>
      </c>
      <c r="E100" s="40" t="s">
        <v>157</v>
      </c>
      <c r="F100" s="161">
        <f>SUM(G100+H100)</f>
        <v>10000</v>
      </c>
      <c r="G100" s="76">
        <v>10000</v>
      </c>
      <c r="H100" s="76"/>
      <c r="I100" s="76"/>
      <c r="J100" s="114">
        <f>SUM(K100+L100)</f>
        <v>10000</v>
      </c>
      <c r="K100" s="76">
        <v>10000</v>
      </c>
      <c r="L100" s="76"/>
      <c r="M100" s="76"/>
      <c r="N100" s="76"/>
      <c r="P100" s="73">
        <f t="shared" si="44"/>
        <v>1</v>
      </c>
    </row>
    <row r="101" spans="1:16" s="29" customFormat="1" ht="12">
      <c r="A101" s="39">
        <v>722500</v>
      </c>
      <c r="B101" s="39"/>
      <c r="C101" s="39"/>
      <c r="D101" s="55" t="s">
        <v>90</v>
      </c>
      <c r="E101" s="39" t="s">
        <v>30</v>
      </c>
      <c r="F101" s="159">
        <f t="shared" ref="F101:N101" si="45">SUM(F102+F106+F110)</f>
        <v>549000</v>
      </c>
      <c r="G101" s="74">
        <f t="shared" si="45"/>
        <v>287000</v>
      </c>
      <c r="H101" s="74">
        <f t="shared" si="45"/>
        <v>262000</v>
      </c>
      <c r="I101" s="74">
        <f t="shared" si="45"/>
        <v>0</v>
      </c>
      <c r="J101" s="112">
        <f t="shared" si="45"/>
        <v>549000</v>
      </c>
      <c r="K101" s="74">
        <f t="shared" si="45"/>
        <v>287000</v>
      </c>
      <c r="L101" s="74">
        <f t="shared" si="45"/>
        <v>262000</v>
      </c>
      <c r="M101" s="74">
        <f t="shared" ref="M101" si="46">SUM(M102+M106+M110)</f>
        <v>0</v>
      </c>
      <c r="N101" s="74">
        <f t="shared" si="45"/>
        <v>0</v>
      </c>
      <c r="P101" s="73">
        <f t="shared" si="44"/>
        <v>1</v>
      </c>
    </row>
    <row r="102" spans="1:16" s="29" customFormat="1" ht="12">
      <c r="A102" s="39"/>
      <c r="B102" s="39">
        <v>722510</v>
      </c>
      <c r="C102" s="39"/>
      <c r="D102" s="55" t="s">
        <v>91</v>
      </c>
      <c r="E102" s="39" t="s">
        <v>126</v>
      </c>
      <c r="F102" s="159">
        <f t="shared" ref="F102:N102" si="47">SUM(F103+F104+F105)</f>
        <v>165000</v>
      </c>
      <c r="G102" s="74">
        <f t="shared" si="47"/>
        <v>65000</v>
      </c>
      <c r="H102" s="74">
        <f t="shared" si="47"/>
        <v>100000</v>
      </c>
      <c r="I102" s="74">
        <f t="shared" si="47"/>
        <v>0</v>
      </c>
      <c r="J102" s="112">
        <f t="shared" si="47"/>
        <v>165000</v>
      </c>
      <c r="K102" s="74">
        <f t="shared" si="47"/>
        <v>65000</v>
      </c>
      <c r="L102" s="74">
        <f t="shared" si="47"/>
        <v>100000</v>
      </c>
      <c r="M102" s="74">
        <f t="shared" ref="M102" si="48">SUM(M103+M104+M105)</f>
        <v>0</v>
      </c>
      <c r="N102" s="74">
        <f t="shared" si="47"/>
        <v>0</v>
      </c>
      <c r="P102" s="73">
        <f t="shared" si="44"/>
        <v>1</v>
      </c>
    </row>
    <row r="103" spans="1:16" s="27" customFormat="1" ht="12">
      <c r="A103" s="40"/>
      <c r="B103" s="40"/>
      <c r="C103" s="40">
        <v>722515</v>
      </c>
      <c r="D103" s="56" t="s">
        <v>92</v>
      </c>
      <c r="E103" s="40" t="s">
        <v>31</v>
      </c>
      <c r="F103" s="161">
        <f>SUM(G103+H103)</f>
        <v>5000</v>
      </c>
      <c r="G103" s="76">
        <v>5000</v>
      </c>
      <c r="H103" s="76"/>
      <c r="I103" s="76"/>
      <c r="J103" s="114">
        <f>SUM(K103+L103)</f>
        <v>5000</v>
      </c>
      <c r="K103" s="76">
        <v>5000</v>
      </c>
      <c r="L103" s="76"/>
      <c r="M103" s="76"/>
      <c r="N103" s="76"/>
      <c r="P103" s="73">
        <f t="shared" si="44"/>
        <v>1</v>
      </c>
    </row>
    <row r="104" spans="1:16" s="27" customFormat="1" ht="12">
      <c r="A104" s="40"/>
      <c r="B104" s="40"/>
      <c r="C104" s="40">
        <v>722516</v>
      </c>
      <c r="D104" s="56" t="s">
        <v>159</v>
      </c>
      <c r="E104" s="40" t="s">
        <v>171</v>
      </c>
      <c r="F104" s="161">
        <f>SUM(G104+H104)</f>
        <v>60000</v>
      </c>
      <c r="G104" s="76">
        <v>60000</v>
      </c>
      <c r="H104" s="76"/>
      <c r="I104" s="76"/>
      <c r="J104" s="114">
        <f>SUM(K104+L104)</f>
        <v>60000</v>
      </c>
      <c r="K104" s="76">
        <v>60000</v>
      </c>
      <c r="L104" s="76"/>
      <c r="M104" s="76"/>
      <c r="N104" s="76"/>
      <c r="P104" s="73">
        <f t="shared" si="44"/>
        <v>1</v>
      </c>
    </row>
    <row r="105" spans="1:16" s="27" customFormat="1" ht="12">
      <c r="A105" s="40"/>
      <c r="B105" s="40"/>
      <c r="C105" s="40">
        <v>722518</v>
      </c>
      <c r="D105" s="56" t="s">
        <v>280</v>
      </c>
      <c r="E105" s="40" t="s">
        <v>281</v>
      </c>
      <c r="F105" s="161">
        <f>SUM(G105+H105)</f>
        <v>100000</v>
      </c>
      <c r="G105" s="76">
        <v>0</v>
      </c>
      <c r="H105" s="76">
        <v>100000</v>
      </c>
      <c r="I105" s="76"/>
      <c r="J105" s="114">
        <f>SUM(K105+L105)</f>
        <v>100000</v>
      </c>
      <c r="K105" s="76">
        <v>0</v>
      </c>
      <c r="L105" s="76">
        <v>100000</v>
      </c>
      <c r="M105" s="76"/>
      <c r="N105" s="76"/>
      <c r="P105" s="73">
        <f t="shared" si="44"/>
        <v>1</v>
      </c>
    </row>
    <row r="106" spans="1:16" s="29" customFormat="1" ht="12">
      <c r="A106" s="39"/>
      <c r="B106" s="39">
        <v>722530</v>
      </c>
      <c r="C106" s="39"/>
      <c r="D106" s="55" t="s">
        <v>116</v>
      </c>
      <c r="E106" s="39" t="s">
        <v>88</v>
      </c>
      <c r="F106" s="159">
        <f t="shared" ref="F106:N106" si="49">SUM(F107+F108+F109)</f>
        <v>222000</v>
      </c>
      <c r="G106" s="74">
        <f t="shared" si="49"/>
        <v>222000</v>
      </c>
      <c r="H106" s="74">
        <f t="shared" si="49"/>
        <v>0</v>
      </c>
      <c r="I106" s="74">
        <f t="shared" si="49"/>
        <v>0</v>
      </c>
      <c r="J106" s="112">
        <f t="shared" si="49"/>
        <v>222000</v>
      </c>
      <c r="K106" s="74">
        <f t="shared" si="49"/>
        <v>222000</v>
      </c>
      <c r="L106" s="74">
        <f t="shared" si="49"/>
        <v>0</v>
      </c>
      <c r="M106" s="74">
        <f t="shared" ref="M106" si="50">SUM(M107+M108+M109)</f>
        <v>0</v>
      </c>
      <c r="N106" s="74">
        <f t="shared" si="49"/>
        <v>0</v>
      </c>
      <c r="P106" s="73">
        <f t="shared" si="44"/>
        <v>1</v>
      </c>
    </row>
    <row r="107" spans="1:16" s="27" customFormat="1" ht="12">
      <c r="A107" s="40"/>
      <c r="B107" s="40"/>
      <c r="C107" s="40">
        <v>722531</v>
      </c>
      <c r="D107" s="56" t="s">
        <v>117</v>
      </c>
      <c r="E107" s="40" t="s">
        <v>32</v>
      </c>
      <c r="F107" s="161">
        <f>SUM(G107+H107)</f>
        <v>70000</v>
      </c>
      <c r="G107" s="76">
        <v>70000</v>
      </c>
      <c r="H107" s="76"/>
      <c r="I107" s="76"/>
      <c r="J107" s="114">
        <f>SUM(K107+L107)</f>
        <v>70000</v>
      </c>
      <c r="K107" s="76">
        <v>70000</v>
      </c>
      <c r="L107" s="76"/>
      <c r="M107" s="76"/>
      <c r="N107" s="76"/>
      <c r="P107" s="73">
        <f t="shared" si="44"/>
        <v>1</v>
      </c>
    </row>
    <row r="108" spans="1:16" s="27" customFormat="1" ht="12">
      <c r="A108" s="40"/>
      <c r="B108" s="40"/>
      <c r="C108" s="40">
        <v>722532</v>
      </c>
      <c r="D108" s="56" t="s">
        <v>118</v>
      </c>
      <c r="E108" s="40" t="s">
        <v>33</v>
      </c>
      <c r="F108" s="161">
        <f>SUM(G108+H108)</f>
        <v>150000</v>
      </c>
      <c r="G108" s="76">
        <v>150000</v>
      </c>
      <c r="H108" s="76"/>
      <c r="I108" s="76"/>
      <c r="J108" s="114">
        <f>SUM(K108+L108)</f>
        <v>150000</v>
      </c>
      <c r="K108" s="76">
        <v>150000</v>
      </c>
      <c r="L108" s="76"/>
      <c r="M108" s="76"/>
      <c r="N108" s="76"/>
      <c r="P108" s="73">
        <f t="shared" si="44"/>
        <v>1</v>
      </c>
    </row>
    <row r="109" spans="1:16" s="27" customFormat="1" ht="12">
      <c r="A109" s="40"/>
      <c r="B109" s="40"/>
      <c r="C109" s="40">
        <v>722538</v>
      </c>
      <c r="D109" s="56" t="s">
        <v>118</v>
      </c>
      <c r="E109" s="40" t="s">
        <v>160</v>
      </c>
      <c r="F109" s="161">
        <f>SUM(G109+H109)</f>
        <v>2000</v>
      </c>
      <c r="G109" s="76">
        <v>2000</v>
      </c>
      <c r="H109" s="76"/>
      <c r="I109" s="76"/>
      <c r="J109" s="114">
        <f>SUM(K109+L109)</f>
        <v>2000</v>
      </c>
      <c r="K109" s="76">
        <v>2000</v>
      </c>
      <c r="L109" s="76"/>
      <c r="M109" s="76"/>
      <c r="N109" s="76"/>
      <c r="P109" s="73">
        <f t="shared" si="44"/>
        <v>1</v>
      </c>
    </row>
    <row r="110" spans="1:16" s="29" customFormat="1" ht="12">
      <c r="A110" s="39"/>
      <c r="B110" s="39">
        <v>722580</v>
      </c>
      <c r="C110" s="39"/>
      <c r="D110" s="55" t="s">
        <v>119</v>
      </c>
      <c r="E110" s="39" t="s">
        <v>89</v>
      </c>
      <c r="F110" s="159">
        <f t="shared" ref="F110:N110" si="51">SUM(F111+F112+F113+F114)</f>
        <v>162000</v>
      </c>
      <c r="G110" s="74">
        <f t="shared" si="51"/>
        <v>0</v>
      </c>
      <c r="H110" s="74">
        <f t="shared" si="51"/>
        <v>162000</v>
      </c>
      <c r="I110" s="74">
        <f t="shared" si="51"/>
        <v>0</v>
      </c>
      <c r="J110" s="112">
        <f t="shared" si="51"/>
        <v>162000</v>
      </c>
      <c r="K110" s="74">
        <f t="shared" si="51"/>
        <v>0</v>
      </c>
      <c r="L110" s="74">
        <f t="shared" si="51"/>
        <v>162000</v>
      </c>
      <c r="M110" s="74">
        <f t="shared" ref="M110" si="52">SUM(M111+M112+M113+M114)</f>
        <v>0</v>
      </c>
      <c r="N110" s="74">
        <f t="shared" si="51"/>
        <v>0</v>
      </c>
      <c r="P110" s="73">
        <f t="shared" si="44"/>
        <v>1</v>
      </c>
    </row>
    <row r="111" spans="1:16" s="27" customFormat="1" ht="12">
      <c r="A111" s="40"/>
      <c r="B111" s="40"/>
      <c r="C111" s="40">
        <v>722581</v>
      </c>
      <c r="D111" s="56" t="s">
        <v>120</v>
      </c>
      <c r="E111" s="40" t="s">
        <v>66</v>
      </c>
      <c r="F111" s="161">
        <f>SUM(G111+H111)</f>
        <v>140000</v>
      </c>
      <c r="G111" s="76"/>
      <c r="H111" s="76">
        <v>140000</v>
      </c>
      <c r="I111" s="76"/>
      <c r="J111" s="114">
        <f>SUM(K111+L111)</f>
        <v>140000</v>
      </c>
      <c r="K111" s="76"/>
      <c r="L111" s="76">
        <v>140000</v>
      </c>
      <c r="M111" s="76"/>
      <c r="N111" s="76"/>
      <c r="P111" s="73">
        <f t="shared" si="44"/>
        <v>1</v>
      </c>
    </row>
    <row r="112" spans="1:16" s="27" customFormat="1" ht="12">
      <c r="A112" s="47"/>
      <c r="B112" s="47"/>
      <c r="C112" s="47">
        <v>722582</v>
      </c>
      <c r="D112" s="60" t="s">
        <v>121</v>
      </c>
      <c r="E112" s="47" t="s">
        <v>67</v>
      </c>
      <c r="F112" s="161">
        <f>SUM(G112+H112)</f>
        <v>20000</v>
      </c>
      <c r="G112" s="84"/>
      <c r="H112" s="84">
        <v>20000</v>
      </c>
      <c r="I112" s="84"/>
      <c r="J112" s="114">
        <f>SUM(K112+L112)</f>
        <v>20000</v>
      </c>
      <c r="K112" s="84"/>
      <c r="L112" s="84">
        <v>20000</v>
      </c>
      <c r="M112" s="84"/>
      <c r="N112" s="84"/>
      <c r="P112" s="73">
        <f t="shared" si="44"/>
        <v>1</v>
      </c>
    </row>
    <row r="113" spans="1:16" s="27" customFormat="1" ht="12">
      <c r="A113" s="47"/>
      <c r="B113" s="47"/>
      <c r="C113" s="47">
        <v>722583</v>
      </c>
      <c r="D113" s="60" t="s">
        <v>161</v>
      </c>
      <c r="E113" s="47" t="s">
        <v>163</v>
      </c>
      <c r="F113" s="161">
        <f>SUM(G113+H113)</f>
        <v>1000</v>
      </c>
      <c r="G113" s="84"/>
      <c r="H113" s="84">
        <v>1000</v>
      </c>
      <c r="I113" s="84"/>
      <c r="J113" s="114">
        <f>SUM(K113+L113)</f>
        <v>1000</v>
      </c>
      <c r="K113" s="84"/>
      <c r="L113" s="84">
        <v>1000</v>
      </c>
      <c r="M113" s="84"/>
      <c r="N113" s="84"/>
      <c r="P113" s="73">
        <f t="shared" si="44"/>
        <v>1</v>
      </c>
    </row>
    <row r="114" spans="1:16" s="27" customFormat="1" ht="12">
      <c r="A114" s="47"/>
      <c r="B114" s="47"/>
      <c r="C114" s="47">
        <v>722584</v>
      </c>
      <c r="D114" s="60" t="s">
        <v>162</v>
      </c>
      <c r="E114" s="47" t="s">
        <v>164</v>
      </c>
      <c r="F114" s="161">
        <f>SUM(G114+H114)</f>
        <v>1000</v>
      </c>
      <c r="G114" s="84"/>
      <c r="H114" s="84">
        <v>1000</v>
      </c>
      <c r="I114" s="84"/>
      <c r="J114" s="114">
        <f>SUM(K114+L114)</f>
        <v>1000</v>
      </c>
      <c r="K114" s="84"/>
      <c r="L114" s="84">
        <v>1000</v>
      </c>
      <c r="M114" s="84"/>
      <c r="N114" s="84"/>
      <c r="P114" s="73">
        <f t="shared" si="44"/>
        <v>1</v>
      </c>
    </row>
    <row r="115" spans="1:16" s="29" customFormat="1" ht="12">
      <c r="A115" s="39">
        <v>722600</v>
      </c>
      <c r="B115" s="39"/>
      <c r="C115" s="39"/>
      <c r="D115" s="55" t="s">
        <v>93</v>
      </c>
      <c r="E115" s="39" t="s">
        <v>34</v>
      </c>
      <c r="F115" s="159">
        <f t="shared" ref="F115:N115" si="53">SUM(F116)</f>
        <v>70000</v>
      </c>
      <c r="G115" s="74">
        <f t="shared" si="53"/>
        <v>70000</v>
      </c>
      <c r="H115" s="74">
        <f t="shared" si="53"/>
        <v>0</v>
      </c>
      <c r="I115" s="74">
        <f t="shared" si="53"/>
        <v>0</v>
      </c>
      <c r="J115" s="112">
        <f t="shared" si="53"/>
        <v>70000</v>
      </c>
      <c r="K115" s="74">
        <f t="shared" si="53"/>
        <v>70000</v>
      </c>
      <c r="L115" s="74">
        <f t="shared" si="53"/>
        <v>0</v>
      </c>
      <c r="M115" s="74">
        <f>SUM(M116)</f>
        <v>0</v>
      </c>
      <c r="N115" s="74">
        <f t="shared" si="53"/>
        <v>0</v>
      </c>
      <c r="P115" s="73">
        <f t="shared" si="44"/>
        <v>1</v>
      </c>
    </row>
    <row r="116" spans="1:16" s="29" customFormat="1" ht="12">
      <c r="A116" s="39"/>
      <c r="B116" s="39">
        <v>722610</v>
      </c>
      <c r="C116" s="39"/>
      <c r="D116" s="55" t="s">
        <v>94</v>
      </c>
      <c r="E116" s="39" t="s">
        <v>35</v>
      </c>
      <c r="F116" s="159">
        <f t="shared" ref="F116:N116" si="54">SUM(F117+F118)</f>
        <v>70000</v>
      </c>
      <c r="G116" s="74">
        <f t="shared" si="54"/>
        <v>70000</v>
      </c>
      <c r="H116" s="74">
        <f t="shared" si="54"/>
        <v>0</v>
      </c>
      <c r="I116" s="74">
        <f t="shared" si="54"/>
        <v>0</v>
      </c>
      <c r="J116" s="112">
        <f t="shared" si="54"/>
        <v>70000</v>
      </c>
      <c r="K116" s="74">
        <f t="shared" si="54"/>
        <v>70000</v>
      </c>
      <c r="L116" s="74">
        <f t="shared" si="54"/>
        <v>0</v>
      </c>
      <c r="M116" s="74">
        <f t="shared" ref="M116" si="55">SUM(M117+M118)</f>
        <v>0</v>
      </c>
      <c r="N116" s="74">
        <f t="shared" si="54"/>
        <v>0</v>
      </c>
      <c r="P116" s="73">
        <f t="shared" si="44"/>
        <v>1</v>
      </c>
    </row>
    <row r="117" spans="1:16" s="27" customFormat="1" ht="12">
      <c r="A117" s="40"/>
      <c r="B117" s="40"/>
      <c r="C117" s="47">
        <v>722612</v>
      </c>
      <c r="D117" s="56" t="s">
        <v>95</v>
      </c>
      <c r="E117" s="40" t="s">
        <v>276</v>
      </c>
      <c r="F117" s="161">
        <f>SUM(G117+H117)</f>
        <v>45000</v>
      </c>
      <c r="G117" s="76">
        <v>45000</v>
      </c>
      <c r="H117" s="76"/>
      <c r="I117" s="76"/>
      <c r="J117" s="114">
        <f>SUM(K117+L117)</f>
        <v>45000</v>
      </c>
      <c r="K117" s="76">
        <v>45000</v>
      </c>
      <c r="L117" s="76"/>
      <c r="M117" s="76"/>
      <c r="N117" s="76"/>
      <c r="P117" s="73">
        <f t="shared" si="44"/>
        <v>1</v>
      </c>
    </row>
    <row r="118" spans="1:16" s="29" customFormat="1" ht="12">
      <c r="A118" s="39"/>
      <c r="B118" s="39"/>
      <c r="C118" s="47">
        <v>722613</v>
      </c>
      <c r="D118" s="56" t="s">
        <v>275</v>
      </c>
      <c r="E118" s="40" t="s">
        <v>35</v>
      </c>
      <c r="F118" s="161">
        <f>SUM(G118+H118)</f>
        <v>25000</v>
      </c>
      <c r="G118" s="76">
        <v>25000</v>
      </c>
      <c r="H118" s="76"/>
      <c r="I118" s="76"/>
      <c r="J118" s="114">
        <f>SUM(K118+L118)</f>
        <v>25000</v>
      </c>
      <c r="K118" s="76">
        <v>25000</v>
      </c>
      <c r="L118" s="76"/>
      <c r="M118" s="76"/>
      <c r="N118" s="76"/>
      <c r="P118" s="73">
        <f t="shared" si="44"/>
        <v>1</v>
      </c>
    </row>
    <row r="119" spans="1:16" s="29" customFormat="1" ht="12">
      <c r="A119" s="39">
        <v>722700</v>
      </c>
      <c r="B119" s="39"/>
      <c r="C119" s="39"/>
      <c r="D119" s="55" t="s">
        <v>122</v>
      </c>
      <c r="E119" s="39" t="s">
        <v>100</v>
      </c>
      <c r="F119" s="159">
        <f t="shared" ref="F119:I120" si="56">SUM(F120)</f>
        <v>50000</v>
      </c>
      <c r="G119" s="74">
        <f t="shared" si="56"/>
        <v>50000</v>
      </c>
      <c r="H119" s="74">
        <f t="shared" si="56"/>
        <v>0</v>
      </c>
      <c r="I119" s="74">
        <f t="shared" si="56"/>
        <v>0</v>
      </c>
      <c r="J119" s="112">
        <f t="shared" ref="J119:N120" si="57">SUM(J120)</f>
        <v>50000</v>
      </c>
      <c r="K119" s="74">
        <f t="shared" si="57"/>
        <v>50000</v>
      </c>
      <c r="L119" s="74">
        <f t="shared" si="57"/>
        <v>0</v>
      </c>
      <c r="M119" s="74">
        <f>SUM(M120)</f>
        <v>0</v>
      </c>
      <c r="N119" s="74">
        <f t="shared" si="57"/>
        <v>0</v>
      </c>
      <c r="P119" s="73">
        <f t="shared" si="44"/>
        <v>1</v>
      </c>
    </row>
    <row r="120" spans="1:16" s="29" customFormat="1" ht="12">
      <c r="A120" s="39"/>
      <c r="B120" s="39">
        <v>722790</v>
      </c>
      <c r="C120" s="39"/>
      <c r="D120" s="55" t="s">
        <v>123</v>
      </c>
      <c r="E120" s="39" t="s">
        <v>101</v>
      </c>
      <c r="F120" s="159">
        <f t="shared" si="56"/>
        <v>50000</v>
      </c>
      <c r="G120" s="74">
        <f t="shared" si="56"/>
        <v>50000</v>
      </c>
      <c r="H120" s="74">
        <f t="shared" si="56"/>
        <v>0</v>
      </c>
      <c r="I120" s="74">
        <f t="shared" si="56"/>
        <v>0</v>
      </c>
      <c r="J120" s="112">
        <f t="shared" si="57"/>
        <v>50000</v>
      </c>
      <c r="K120" s="74">
        <f t="shared" si="57"/>
        <v>50000</v>
      </c>
      <c r="L120" s="74">
        <f t="shared" si="57"/>
        <v>0</v>
      </c>
      <c r="M120" s="74">
        <f>SUM(M121)</f>
        <v>0</v>
      </c>
      <c r="N120" s="74">
        <f t="shared" si="57"/>
        <v>0</v>
      </c>
      <c r="P120" s="73">
        <f t="shared" si="44"/>
        <v>1</v>
      </c>
    </row>
    <row r="121" spans="1:16" s="29" customFormat="1" ht="12">
      <c r="A121" s="39"/>
      <c r="B121" s="39"/>
      <c r="C121" s="47">
        <v>722791</v>
      </c>
      <c r="D121" s="56" t="s">
        <v>124</v>
      </c>
      <c r="E121" s="40" t="s">
        <v>132</v>
      </c>
      <c r="F121" s="161">
        <f>SUM(G121+H121)</f>
        <v>50000</v>
      </c>
      <c r="G121" s="76">
        <v>50000</v>
      </c>
      <c r="H121" s="76"/>
      <c r="I121" s="76"/>
      <c r="J121" s="114">
        <f>SUM(K121+L121)</f>
        <v>50000</v>
      </c>
      <c r="K121" s="76">
        <v>50000</v>
      </c>
      <c r="L121" s="76"/>
      <c r="M121" s="76"/>
      <c r="N121" s="76"/>
      <c r="P121" s="73">
        <f t="shared" si="44"/>
        <v>1</v>
      </c>
    </row>
    <row r="122" spans="1:16" s="29" customFormat="1" ht="12">
      <c r="A122" s="39">
        <v>723100</v>
      </c>
      <c r="B122" s="39"/>
      <c r="C122" s="39"/>
      <c r="D122" s="55" t="s">
        <v>127</v>
      </c>
      <c r="E122" s="39" t="s">
        <v>36</v>
      </c>
      <c r="F122" s="159">
        <f t="shared" ref="F122:N123" si="58">SUM(F123)</f>
        <v>1000</v>
      </c>
      <c r="G122" s="74">
        <f t="shared" si="58"/>
        <v>1000</v>
      </c>
      <c r="H122" s="74">
        <f t="shared" si="58"/>
        <v>0</v>
      </c>
      <c r="I122" s="74">
        <f t="shared" si="58"/>
        <v>0</v>
      </c>
      <c r="J122" s="112">
        <f t="shared" si="58"/>
        <v>1000</v>
      </c>
      <c r="K122" s="74">
        <f t="shared" si="58"/>
        <v>1000</v>
      </c>
      <c r="L122" s="74">
        <f t="shared" si="58"/>
        <v>0</v>
      </c>
      <c r="M122" s="74">
        <f>SUM(M123)</f>
        <v>0</v>
      </c>
      <c r="N122" s="74">
        <f t="shared" si="58"/>
        <v>0</v>
      </c>
      <c r="P122" s="73">
        <f t="shared" si="44"/>
        <v>1</v>
      </c>
    </row>
    <row r="123" spans="1:16" s="29" customFormat="1" ht="12">
      <c r="A123" s="39"/>
      <c r="B123" s="39">
        <v>723130</v>
      </c>
      <c r="C123" s="39"/>
      <c r="D123" s="55" t="s">
        <v>128</v>
      </c>
      <c r="E123" s="39" t="s">
        <v>96</v>
      </c>
      <c r="F123" s="159">
        <f t="shared" si="58"/>
        <v>1000</v>
      </c>
      <c r="G123" s="74">
        <f t="shared" si="58"/>
        <v>1000</v>
      </c>
      <c r="H123" s="74">
        <f t="shared" si="58"/>
        <v>0</v>
      </c>
      <c r="I123" s="74">
        <f t="shared" si="58"/>
        <v>0</v>
      </c>
      <c r="J123" s="112">
        <f t="shared" si="58"/>
        <v>1000</v>
      </c>
      <c r="K123" s="74">
        <f t="shared" si="58"/>
        <v>1000</v>
      </c>
      <c r="L123" s="74">
        <f t="shared" si="58"/>
        <v>0</v>
      </c>
      <c r="M123" s="74">
        <f>SUM(M124)</f>
        <v>0</v>
      </c>
      <c r="N123" s="74">
        <f t="shared" si="58"/>
        <v>0</v>
      </c>
      <c r="P123" s="73">
        <f t="shared" si="44"/>
        <v>1</v>
      </c>
    </row>
    <row r="124" spans="1:16" s="27" customFormat="1" ht="12">
      <c r="A124" s="40"/>
      <c r="B124" s="40"/>
      <c r="C124" s="40">
        <v>723132</v>
      </c>
      <c r="D124" s="56" t="s">
        <v>129</v>
      </c>
      <c r="E124" s="40" t="s">
        <v>37</v>
      </c>
      <c r="F124" s="161">
        <f>SUM(G124+H124)</f>
        <v>1000</v>
      </c>
      <c r="G124" s="76">
        <v>1000</v>
      </c>
      <c r="H124" s="76"/>
      <c r="I124" s="76"/>
      <c r="J124" s="114">
        <f>SUM(K124+L124)</f>
        <v>1000</v>
      </c>
      <c r="K124" s="76">
        <v>1000</v>
      </c>
      <c r="L124" s="76"/>
      <c r="M124" s="76"/>
      <c r="N124" s="76"/>
      <c r="P124" s="73">
        <f t="shared" si="44"/>
        <v>1</v>
      </c>
    </row>
    <row r="125" spans="1:16" s="27" customFormat="1" ht="12">
      <c r="A125" s="61"/>
      <c r="B125" s="41"/>
      <c r="C125" s="41"/>
      <c r="D125" s="57"/>
      <c r="E125" s="254">
        <v>3</v>
      </c>
      <c r="F125" s="78"/>
      <c r="G125" s="78"/>
      <c r="H125" s="78"/>
      <c r="I125" s="78"/>
      <c r="J125" s="78"/>
      <c r="K125" s="78"/>
      <c r="L125" s="78"/>
      <c r="M125" s="78"/>
      <c r="N125" s="78"/>
      <c r="P125" s="85"/>
    </row>
    <row r="126" spans="1:16" s="27" customFormat="1" ht="12" hidden="1">
      <c r="A126" s="45"/>
      <c r="B126" s="45"/>
      <c r="C126" s="45"/>
      <c r="D126" s="58"/>
      <c r="F126" s="80"/>
      <c r="G126" s="80"/>
      <c r="H126" s="80"/>
      <c r="I126" s="80"/>
      <c r="J126" s="80"/>
      <c r="K126" s="80"/>
      <c r="L126" s="80"/>
      <c r="M126" s="80"/>
      <c r="N126" s="80"/>
      <c r="P126" s="86"/>
    </row>
    <row r="127" spans="1:16" s="27" customFormat="1" ht="12" hidden="1">
      <c r="A127" s="45"/>
      <c r="B127" s="45"/>
      <c r="C127" s="45"/>
      <c r="D127" s="58"/>
      <c r="E127" s="44"/>
      <c r="F127" s="80"/>
      <c r="G127" s="80"/>
      <c r="H127" s="80"/>
      <c r="I127" s="80"/>
      <c r="J127" s="80"/>
      <c r="K127" s="80"/>
      <c r="L127" s="80"/>
      <c r="M127" s="80"/>
      <c r="N127" s="80"/>
      <c r="P127" s="86"/>
    </row>
    <row r="128" spans="1:16" s="27" customFormat="1" ht="12">
      <c r="A128" s="45"/>
      <c r="B128" s="45"/>
      <c r="C128" s="45"/>
      <c r="D128" s="58"/>
      <c r="E128" s="44"/>
      <c r="F128" s="80"/>
      <c r="G128" s="80"/>
      <c r="H128" s="80"/>
      <c r="I128" s="80"/>
      <c r="J128" s="80"/>
      <c r="K128" s="80"/>
      <c r="L128" s="80"/>
      <c r="M128" s="80"/>
      <c r="N128" s="80"/>
      <c r="P128" s="86"/>
    </row>
    <row r="129" spans="1:16" s="49" customFormat="1" ht="11.25">
      <c r="A129" s="148">
        <v>1</v>
      </c>
      <c r="B129" s="149">
        <v>2</v>
      </c>
      <c r="C129" s="149">
        <v>3</v>
      </c>
      <c r="D129" s="149">
        <v>4</v>
      </c>
      <c r="E129" s="149">
        <v>5</v>
      </c>
      <c r="F129" s="156">
        <v>6</v>
      </c>
      <c r="G129" s="156">
        <v>7</v>
      </c>
      <c r="H129" s="156">
        <v>8</v>
      </c>
      <c r="I129" s="156">
        <v>9</v>
      </c>
      <c r="J129" s="151">
        <v>6</v>
      </c>
      <c r="K129" s="150">
        <v>7</v>
      </c>
      <c r="L129" s="150">
        <v>8</v>
      </c>
      <c r="M129" s="150">
        <v>13</v>
      </c>
      <c r="N129" s="150">
        <v>9</v>
      </c>
      <c r="P129" s="150">
        <v>14</v>
      </c>
    </row>
    <row r="130" spans="1:16" s="27" customFormat="1" ht="12" hidden="1">
      <c r="A130" s="62"/>
      <c r="B130" s="45"/>
      <c r="C130" s="45"/>
      <c r="D130" s="58"/>
      <c r="E130" s="24"/>
      <c r="F130" s="109"/>
      <c r="G130" s="80"/>
      <c r="H130" s="80"/>
      <c r="I130" s="80"/>
      <c r="J130" s="116"/>
      <c r="K130" s="80"/>
      <c r="L130" s="80"/>
      <c r="M130" s="80"/>
      <c r="N130" s="80"/>
      <c r="P130" s="86"/>
    </row>
    <row r="131" spans="1:16" s="29" customFormat="1" ht="12">
      <c r="A131" s="39">
        <v>730000</v>
      </c>
      <c r="B131" s="39"/>
      <c r="C131" s="39"/>
      <c r="D131" s="55">
        <v>3</v>
      </c>
      <c r="E131" s="39" t="s">
        <v>97</v>
      </c>
      <c r="F131" s="159">
        <f t="shared" ref="F131:N132" si="59">SUM(F132)</f>
        <v>1100000</v>
      </c>
      <c r="G131" s="74">
        <f t="shared" si="59"/>
        <v>320000</v>
      </c>
      <c r="H131" s="74">
        <f t="shared" si="59"/>
        <v>780000</v>
      </c>
      <c r="I131" s="74">
        <f t="shared" si="59"/>
        <v>0</v>
      </c>
      <c r="J131" s="112">
        <f t="shared" si="59"/>
        <v>2900000</v>
      </c>
      <c r="K131" s="74">
        <f t="shared" si="59"/>
        <v>320000</v>
      </c>
      <c r="L131" s="74">
        <f t="shared" si="59"/>
        <v>2580000</v>
      </c>
      <c r="M131" s="74">
        <f>SUM(M132)</f>
        <v>0</v>
      </c>
      <c r="N131" s="74">
        <f t="shared" si="59"/>
        <v>0</v>
      </c>
      <c r="P131" s="73">
        <f>SUM(J131/F131)</f>
        <v>2.6363636363636362</v>
      </c>
    </row>
    <row r="132" spans="1:16" s="29" customFormat="1" ht="12">
      <c r="A132" s="39">
        <v>732000</v>
      </c>
      <c r="B132" s="39"/>
      <c r="C132" s="39"/>
      <c r="D132" s="63" t="s">
        <v>98</v>
      </c>
      <c r="E132" s="39" t="s">
        <v>38</v>
      </c>
      <c r="F132" s="159">
        <f t="shared" si="59"/>
        <v>1100000</v>
      </c>
      <c r="G132" s="74">
        <f t="shared" si="59"/>
        <v>320000</v>
      </c>
      <c r="H132" s="74">
        <f t="shared" si="59"/>
        <v>780000</v>
      </c>
      <c r="I132" s="74">
        <f t="shared" si="59"/>
        <v>0</v>
      </c>
      <c r="J132" s="112">
        <f t="shared" si="59"/>
        <v>2900000</v>
      </c>
      <c r="K132" s="74">
        <f t="shared" si="59"/>
        <v>320000</v>
      </c>
      <c r="L132" s="74">
        <f t="shared" si="59"/>
        <v>2580000</v>
      </c>
      <c r="M132" s="74">
        <f>SUM(M133)</f>
        <v>0</v>
      </c>
      <c r="N132" s="74">
        <f t="shared" si="59"/>
        <v>0</v>
      </c>
      <c r="P132" s="73">
        <f>SUM(J132/F132)</f>
        <v>2.6363636363636362</v>
      </c>
    </row>
    <row r="133" spans="1:16" s="27" customFormat="1" ht="12">
      <c r="A133" s="40"/>
      <c r="B133" s="40">
        <v>732100</v>
      </c>
      <c r="C133" s="40"/>
      <c r="D133" s="55" t="s">
        <v>99</v>
      </c>
      <c r="E133" s="40" t="s">
        <v>39</v>
      </c>
      <c r="F133" s="161">
        <f t="shared" ref="F133:N133" si="60">SUM(F134)</f>
        <v>1100000</v>
      </c>
      <c r="G133" s="76">
        <f t="shared" si="60"/>
        <v>320000</v>
      </c>
      <c r="H133" s="76">
        <f t="shared" si="60"/>
        <v>780000</v>
      </c>
      <c r="I133" s="76">
        <f t="shared" si="60"/>
        <v>0</v>
      </c>
      <c r="J133" s="114">
        <f>SUM(J134+J136)</f>
        <v>2900000</v>
      </c>
      <c r="K133" s="268">
        <f>SUM(K134+K136)</f>
        <v>320000</v>
      </c>
      <c r="L133" s="268">
        <f>SUM(L134+L136)</f>
        <v>2580000</v>
      </c>
      <c r="M133" s="76">
        <f>SUM(M134)</f>
        <v>0</v>
      </c>
      <c r="N133" s="76">
        <f t="shared" si="60"/>
        <v>0</v>
      </c>
      <c r="P133" s="73">
        <f>SUM(J133/F133)</f>
        <v>2.6363636363636362</v>
      </c>
    </row>
    <row r="134" spans="1:16" s="27" customFormat="1" ht="12">
      <c r="A134" s="40"/>
      <c r="B134" s="40"/>
      <c r="C134" s="40">
        <v>732110</v>
      </c>
      <c r="D134" s="56" t="s">
        <v>144</v>
      </c>
      <c r="E134" s="40" t="s">
        <v>39</v>
      </c>
      <c r="F134" s="161">
        <f>SUM(G134+H134)</f>
        <v>1100000</v>
      </c>
      <c r="G134" s="76">
        <v>320000</v>
      </c>
      <c r="H134" s="76">
        <v>780000</v>
      </c>
      <c r="I134" s="76"/>
      <c r="J134" s="114">
        <f>SUM(K134+L134)</f>
        <v>1100000</v>
      </c>
      <c r="K134" s="76">
        <v>320000</v>
      </c>
      <c r="L134" s="76">
        <v>780000</v>
      </c>
      <c r="M134" s="76"/>
      <c r="N134" s="76">
        <v>0</v>
      </c>
      <c r="P134" s="73">
        <f>SUM(J134/F134)</f>
        <v>1</v>
      </c>
    </row>
    <row r="135" spans="1:16" s="29" customFormat="1" ht="12" hidden="1">
      <c r="A135" s="39"/>
      <c r="B135" s="39"/>
      <c r="C135" s="39"/>
      <c r="D135" s="55">
        <v>4</v>
      </c>
      <c r="E135" s="39" t="s">
        <v>125</v>
      </c>
      <c r="F135" s="159">
        <v>0</v>
      </c>
      <c r="G135" s="74">
        <v>0</v>
      </c>
      <c r="H135" s="74">
        <v>0</v>
      </c>
      <c r="I135" s="74">
        <v>0</v>
      </c>
      <c r="J135" s="112">
        <v>0</v>
      </c>
      <c r="K135" s="74">
        <v>0</v>
      </c>
      <c r="L135" s="74">
        <v>0</v>
      </c>
      <c r="M135" s="74">
        <v>0</v>
      </c>
      <c r="N135" s="74">
        <v>0</v>
      </c>
      <c r="P135" s="89">
        <v>0</v>
      </c>
    </row>
    <row r="136" spans="1:16" s="27" customFormat="1" ht="12">
      <c r="A136" s="40"/>
      <c r="B136" s="40"/>
      <c r="C136" s="40">
        <v>732110</v>
      </c>
      <c r="D136" s="266" t="s">
        <v>486</v>
      </c>
      <c r="E136" s="267" t="s">
        <v>476</v>
      </c>
      <c r="F136" s="170"/>
      <c r="G136" s="90"/>
      <c r="H136" s="90"/>
      <c r="I136" s="90"/>
      <c r="J136" s="114">
        <f>SUM(K136+L136+M136)</f>
        <v>1800000</v>
      </c>
      <c r="K136" s="76">
        <v>0</v>
      </c>
      <c r="L136" s="76">
        <v>1800000</v>
      </c>
      <c r="M136" s="76"/>
      <c r="N136" s="76">
        <v>0</v>
      </c>
      <c r="P136" s="265"/>
    </row>
    <row r="137" spans="1:16" s="29" customFormat="1" ht="12">
      <c r="A137" s="39">
        <v>700000</v>
      </c>
      <c r="B137" s="39"/>
      <c r="C137" s="39"/>
      <c r="D137" s="125" t="s">
        <v>383</v>
      </c>
      <c r="E137" s="175" t="s">
        <v>40</v>
      </c>
      <c r="F137" s="159">
        <f t="shared" ref="F137:N137" si="61">SUM(F9+F44++F131+F135)</f>
        <v>9492000</v>
      </c>
      <c r="G137" s="74">
        <f t="shared" si="61"/>
        <v>8420000</v>
      </c>
      <c r="H137" s="74">
        <f t="shared" si="61"/>
        <v>1072000</v>
      </c>
      <c r="I137" s="74">
        <f t="shared" si="61"/>
        <v>0</v>
      </c>
      <c r="J137" s="112">
        <f t="shared" si="61"/>
        <v>11725000</v>
      </c>
      <c r="K137" s="74">
        <f t="shared" si="61"/>
        <v>8853000</v>
      </c>
      <c r="L137" s="74">
        <f t="shared" si="61"/>
        <v>2872000</v>
      </c>
      <c r="M137" s="74">
        <f t="shared" ref="M137" si="62">SUM(M9+M44++M131+M135)</f>
        <v>0</v>
      </c>
      <c r="N137" s="74">
        <f t="shared" si="61"/>
        <v>0</v>
      </c>
      <c r="P137" s="73">
        <f>SUM(J137/F137)</f>
        <v>1.2352507374631267</v>
      </c>
    </row>
    <row r="138" spans="1:16" s="27" customFormat="1" ht="12" hidden="1">
      <c r="A138" s="62"/>
      <c r="B138" s="64"/>
      <c r="C138" s="64"/>
      <c r="D138" s="127"/>
      <c r="E138" s="174"/>
      <c r="F138" s="170"/>
      <c r="G138" s="90"/>
      <c r="H138" s="90"/>
      <c r="I138" s="90"/>
      <c r="J138" s="119"/>
      <c r="K138" s="90"/>
      <c r="L138" s="90"/>
      <c r="M138" s="90"/>
      <c r="N138" s="90"/>
      <c r="P138" s="91"/>
    </row>
    <row r="139" spans="1:16" s="29" customFormat="1" ht="12">
      <c r="A139" s="39"/>
      <c r="B139" s="39"/>
      <c r="C139" s="39"/>
      <c r="D139" s="125" t="s">
        <v>464</v>
      </c>
      <c r="E139" s="174" t="s">
        <v>387</v>
      </c>
      <c r="F139" s="159">
        <f t="shared" ref="F139:N139" si="63">SUM(F140+F141)</f>
        <v>238000</v>
      </c>
      <c r="G139" s="74">
        <f t="shared" si="63"/>
        <v>0</v>
      </c>
      <c r="H139" s="74">
        <f t="shared" si="63"/>
        <v>238000</v>
      </c>
      <c r="I139" s="74">
        <f t="shared" si="63"/>
        <v>0</v>
      </c>
      <c r="J139" s="112">
        <f t="shared" si="63"/>
        <v>238000</v>
      </c>
      <c r="K139" s="74">
        <f t="shared" si="63"/>
        <v>0</v>
      </c>
      <c r="L139" s="74">
        <f t="shared" si="63"/>
        <v>238000</v>
      </c>
      <c r="M139" s="74">
        <f t="shared" ref="M139" si="64">SUM(M140+M141)</f>
        <v>0</v>
      </c>
      <c r="N139" s="74">
        <f t="shared" si="63"/>
        <v>0</v>
      </c>
      <c r="P139" s="73">
        <f>SUM(J139/F139)</f>
        <v>1</v>
      </c>
    </row>
    <row r="140" spans="1:16" s="29" customFormat="1" ht="12">
      <c r="A140" s="39"/>
      <c r="B140" s="39"/>
      <c r="C140" s="39"/>
      <c r="D140" s="55">
        <v>1</v>
      </c>
      <c r="E140" s="173" t="s">
        <v>385</v>
      </c>
      <c r="F140" s="161">
        <f>SUM(G140+H140)</f>
        <v>200000</v>
      </c>
      <c r="G140" s="74">
        <v>0</v>
      </c>
      <c r="H140" s="74">
        <v>200000</v>
      </c>
      <c r="I140" s="74"/>
      <c r="J140" s="114">
        <f>SUM(K140+L140)</f>
        <v>200000</v>
      </c>
      <c r="K140" s="74">
        <v>0</v>
      </c>
      <c r="L140" s="74">
        <v>200000</v>
      </c>
      <c r="M140" s="74"/>
      <c r="N140" s="74">
        <v>0</v>
      </c>
      <c r="P140" s="73">
        <f>SUM(J140/F140)</f>
        <v>1</v>
      </c>
    </row>
    <row r="141" spans="1:16" s="29" customFormat="1" ht="12">
      <c r="A141" s="39"/>
      <c r="B141" s="39"/>
      <c r="C141" s="39"/>
      <c r="D141" s="55">
        <v>2</v>
      </c>
      <c r="E141" s="173" t="s">
        <v>386</v>
      </c>
      <c r="F141" s="161">
        <f>SUM(G141+H141)</f>
        <v>38000</v>
      </c>
      <c r="G141" s="74">
        <v>0</v>
      </c>
      <c r="H141" s="74">
        <v>38000</v>
      </c>
      <c r="I141" s="74"/>
      <c r="J141" s="114">
        <f>SUM(K141+L141)</f>
        <v>38000</v>
      </c>
      <c r="K141" s="74">
        <v>0</v>
      </c>
      <c r="L141" s="74">
        <v>38000</v>
      </c>
      <c r="M141" s="74"/>
      <c r="N141" s="74">
        <v>0</v>
      </c>
      <c r="P141" s="73">
        <f>SUM(J141/F141)</f>
        <v>1</v>
      </c>
    </row>
    <row r="142" spans="1:16" s="101" customFormat="1" ht="12.75">
      <c r="A142" s="121"/>
      <c r="B142" s="121"/>
      <c r="C142" s="121"/>
      <c r="D142" s="122"/>
      <c r="E142" s="121" t="s">
        <v>388</v>
      </c>
      <c r="F142" s="120">
        <f t="shared" ref="F142:L142" si="65">SUM(F137+F139)</f>
        <v>9730000</v>
      </c>
      <c r="G142" s="120">
        <f t="shared" si="65"/>
        <v>8420000</v>
      </c>
      <c r="H142" s="120">
        <f t="shared" si="65"/>
        <v>1310000</v>
      </c>
      <c r="I142" s="120">
        <f t="shared" si="65"/>
        <v>0</v>
      </c>
      <c r="J142" s="250">
        <f t="shared" si="65"/>
        <v>11963000</v>
      </c>
      <c r="K142" s="250">
        <f t="shared" si="65"/>
        <v>8853000</v>
      </c>
      <c r="L142" s="250">
        <f t="shared" si="65"/>
        <v>3110000</v>
      </c>
      <c r="M142" s="250"/>
      <c r="N142" s="120">
        <f>SUM(N137+N139)</f>
        <v>0</v>
      </c>
      <c r="P142" s="123">
        <f>SUM(J142/F142)</f>
        <v>1.2294964028776978</v>
      </c>
    </row>
    <row r="143" spans="1:16" s="101" customFormat="1" ht="12.75">
      <c r="A143" s="97"/>
      <c r="B143" s="97"/>
      <c r="C143" s="97"/>
      <c r="D143" s="98"/>
      <c r="E143" s="124" t="s">
        <v>259</v>
      </c>
      <c r="F143" s="99"/>
      <c r="G143" s="99"/>
      <c r="H143" s="99"/>
      <c r="I143" s="128"/>
      <c r="J143" s="99"/>
      <c r="K143" s="99"/>
      <c r="L143" s="99"/>
      <c r="M143" s="120"/>
      <c r="N143" s="120"/>
      <c r="P143" s="73"/>
    </row>
    <row r="144" spans="1:16" s="29" customFormat="1" ht="12">
      <c r="A144" s="39"/>
      <c r="B144" s="39"/>
      <c r="C144" s="39"/>
      <c r="D144" s="125" t="s">
        <v>383</v>
      </c>
      <c r="E144" s="126" t="s">
        <v>389</v>
      </c>
      <c r="F144" s="74"/>
      <c r="G144" s="74"/>
      <c r="H144" s="74"/>
      <c r="I144" s="110"/>
      <c r="J144" s="74"/>
      <c r="K144" s="74"/>
      <c r="L144" s="74"/>
      <c r="M144" s="112"/>
      <c r="N144" s="112"/>
      <c r="P144" s="73"/>
    </row>
    <row r="145" spans="1:16" s="29" customFormat="1" ht="12">
      <c r="A145" s="39"/>
      <c r="B145" s="39"/>
      <c r="C145" s="39"/>
      <c r="D145" s="55">
        <v>1</v>
      </c>
      <c r="E145" s="173" t="s">
        <v>390</v>
      </c>
      <c r="F145" s="74"/>
      <c r="G145" s="74"/>
      <c r="H145" s="74"/>
      <c r="I145" s="110">
        <v>100000</v>
      </c>
      <c r="J145" s="74"/>
      <c r="K145" s="74"/>
      <c r="L145" s="74"/>
      <c r="M145" s="112">
        <v>100000</v>
      </c>
      <c r="N145" s="112">
        <v>100000</v>
      </c>
      <c r="P145" s="73">
        <f t="shared" ref="P145:P150" si="66">SUM(N145/I145)</f>
        <v>1</v>
      </c>
    </row>
    <row r="146" spans="1:16" s="29" customFormat="1" ht="12">
      <c r="A146" s="39"/>
      <c r="B146" s="39"/>
      <c r="C146" s="39"/>
      <c r="D146" s="55">
        <v>2</v>
      </c>
      <c r="E146" s="173" t="s">
        <v>391</v>
      </c>
      <c r="F146" s="74"/>
      <c r="G146" s="74"/>
      <c r="H146" s="74"/>
      <c r="I146" s="110">
        <v>60000</v>
      </c>
      <c r="J146" s="74"/>
      <c r="K146" s="74"/>
      <c r="L146" s="74"/>
      <c r="M146" s="112">
        <v>60000</v>
      </c>
      <c r="N146" s="112">
        <v>60000</v>
      </c>
      <c r="P146" s="73">
        <f t="shared" si="66"/>
        <v>1</v>
      </c>
    </row>
    <row r="147" spans="1:16" s="29" customFormat="1" ht="12">
      <c r="A147" s="39"/>
      <c r="B147" s="39"/>
      <c r="C147" s="39"/>
      <c r="D147" s="55">
        <v>3</v>
      </c>
      <c r="E147" s="173" t="s">
        <v>392</v>
      </c>
      <c r="F147" s="74"/>
      <c r="G147" s="74"/>
      <c r="H147" s="74"/>
      <c r="I147" s="110">
        <v>60000</v>
      </c>
      <c r="J147" s="74"/>
      <c r="K147" s="74"/>
      <c r="L147" s="74"/>
      <c r="M147" s="112">
        <v>60000</v>
      </c>
      <c r="N147" s="112">
        <v>60000</v>
      </c>
      <c r="P147" s="73">
        <f t="shared" si="66"/>
        <v>1</v>
      </c>
    </row>
    <row r="148" spans="1:16" s="29" customFormat="1" ht="12">
      <c r="A148" s="39"/>
      <c r="B148" s="39"/>
      <c r="C148" s="39"/>
      <c r="D148" s="55" t="s">
        <v>172</v>
      </c>
      <c r="E148" s="173" t="s">
        <v>393</v>
      </c>
      <c r="F148" s="74">
        <f t="shared" ref="F148:N148" si="67">SUM(F145+F146+F147)</f>
        <v>0</v>
      </c>
      <c r="G148" s="74">
        <f t="shared" si="67"/>
        <v>0</v>
      </c>
      <c r="H148" s="74">
        <f t="shared" si="67"/>
        <v>0</v>
      </c>
      <c r="I148" s="110">
        <f t="shared" si="67"/>
        <v>220000</v>
      </c>
      <c r="J148" s="74">
        <f t="shared" si="67"/>
        <v>0</v>
      </c>
      <c r="K148" s="74">
        <f t="shared" si="67"/>
        <v>0</v>
      </c>
      <c r="L148" s="74">
        <f t="shared" si="67"/>
        <v>0</v>
      </c>
      <c r="M148" s="112">
        <f t="shared" ref="M148" si="68">SUM(M145+M146+M147)</f>
        <v>220000</v>
      </c>
      <c r="N148" s="112">
        <f t="shared" si="67"/>
        <v>220000</v>
      </c>
      <c r="P148" s="73">
        <f t="shared" si="66"/>
        <v>1</v>
      </c>
    </row>
    <row r="149" spans="1:16" s="29" customFormat="1" ht="12">
      <c r="A149" s="39"/>
      <c r="B149" s="39"/>
      <c r="C149" s="39"/>
      <c r="D149" s="55" t="s">
        <v>173</v>
      </c>
      <c r="E149" s="173" t="s">
        <v>394</v>
      </c>
      <c r="F149" s="74"/>
      <c r="G149" s="74"/>
      <c r="H149" s="74"/>
      <c r="I149" s="110">
        <v>25000</v>
      </c>
      <c r="J149" s="74"/>
      <c r="K149" s="74"/>
      <c r="L149" s="74"/>
      <c r="M149" s="112">
        <v>25000</v>
      </c>
      <c r="N149" s="112">
        <v>25000</v>
      </c>
      <c r="P149" s="73">
        <f t="shared" si="66"/>
        <v>1</v>
      </c>
    </row>
    <row r="150" spans="1:16" s="29" customFormat="1" ht="12">
      <c r="A150" s="39"/>
      <c r="B150" s="39"/>
      <c r="C150" s="39"/>
      <c r="D150" s="55"/>
      <c r="E150" s="173" t="s">
        <v>395</v>
      </c>
      <c r="F150" s="74">
        <f t="shared" ref="F150:N150" si="69">SUM(F148+F149)</f>
        <v>0</v>
      </c>
      <c r="G150" s="74">
        <f t="shared" si="69"/>
        <v>0</v>
      </c>
      <c r="H150" s="74">
        <f t="shared" si="69"/>
        <v>0</v>
      </c>
      <c r="I150" s="110">
        <f t="shared" si="69"/>
        <v>245000</v>
      </c>
      <c r="J150" s="74">
        <f t="shared" si="69"/>
        <v>0</v>
      </c>
      <c r="K150" s="74">
        <f t="shared" si="69"/>
        <v>0</v>
      </c>
      <c r="L150" s="74">
        <f t="shared" si="69"/>
        <v>0</v>
      </c>
      <c r="M150" s="112">
        <f t="shared" ref="M150" si="70">SUM(M148+M149)</f>
        <v>245000</v>
      </c>
      <c r="N150" s="112">
        <f t="shared" si="69"/>
        <v>245000</v>
      </c>
      <c r="P150" s="73">
        <f t="shared" si="66"/>
        <v>1</v>
      </c>
    </row>
    <row r="151" spans="1:16" s="29" customFormat="1" ht="12">
      <c r="A151" s="39"/>
      <c r="B151" s="39"/>
      <c r="C151" s="39"/>
      <c r="D151" s="125" t="s">
        <v>384</v>
      </c>
      <c r="E151" s="174" t="s">
        <v>396</v>
      </c>
      <c r="F151" s="74"/>
      <c r="G151" s="74"/>
      <c r="H151" s="74"/>
      <c r="I151" s="110"/>
      <c r="J151" s="74"/>
      <c r="K151" s="74"/>
      <c r="L151" s="74"/>
      <c r="M151" s="112"/>
      <c r="N151" s="112"/>
      <c r="P151" s="73"/>
    </row>
    <row r="152" spans="1:16" s="29" customFormat="1" ht="12">
      <c r="A152" s="39"/>
      <c r="B152" s="39"/>
      <c r="C152" s="39"/>
      <c r="D152" s="55"/>
      <c r="E152" s="173" t="s">
        <v>397</v>
      </c>
      <c r="F152" s="74"/>
      <c r="G152" s="74"/>
      <c r="H152" s="74"/>
      <c r="I152" s="110">
        <v>240000</v>
      </c>
      <c r="J152" s="74"/>
      <c r="K152" s="74"/>
      <c r="L152" s="74"/>
      <c r="M152" s="112">
        <v>240000</v>
      </c>
      <c r="N152" s="112">
        <v>240000</v>
      </c>
      <c r="P152" s="73">
        <f>SUM(N152/I152)</f>
        <v>1</v>
      </c>
    </row>
    <row r="153" spans="1:16" s="29" customFormat="1" ht="12">
      <c r="A153" s="39"/>
      <c r="B153" s="39"/>
      <c r="C153" s="39"/>
      <c r="D153" s="55"/>
      <c r="E153" s="173" t="s">
        <v>398</v>
      </c>
      <c r="F153" s="74">
        <f t="shared" ref="F153:N153" si="71">SUM(F152)</f>
        <v>0</v>
      </c>
      <c r="G153" s="74">
        <f t="shared" si="71"/>
        <v>0</v>
      </c>
      <c r="H153" s="74">
        <f t="shared" si="71"/>
        <v>0</v>
      </c>
      <c r="I153" s="110">
        <f t="shared" si="71"/>
        <v>240000</v>
      </c>
      <c r="J153" s="74">
        <f t="shared" si="71"/>
        <v>0</v>
      </c>
      <c r="K153" s="74">
        <f t="shared" si="71"/>
        <v>0</v>
      </c>
      <c r="L153" s="74">
        <f t="shared" si="71"/>
        <v>0</v>
      </c>
      <c r="M153" s="112">
        <f t="shared" ref="M153" si="72">SUM(M152)</f>
        <v>240000</v>
      </c>
      <c r="N153" s="112">
        <f t="shared" si="71"/>
        <v>240000</v>
      </c>
      <c r="P153" s="73">
        <f>SUM(N153/I153)</f>
        <v>1</v>
      </c>
    </row>
    <row r="154" spans="1:16" s="101" customFormat="1" ht="12.75">
      <c r="A154" s="121"/>
      <c r="B154" s="121"/>
      <c r="C154" s="121"/>
      <c r="D154" s="122"/>
      <c r="E154" s="121" t="s">
        <v>399</v>
      </c>
      <c r="F154" s="120">
        <f t="shared" ref="F154:N154" si="73">SUM(F150+F153)</f>
        <v>0</v>
      </c>
      <c r="G154" s="120">
        <f t="shared" si="73"/>
        <v>0</v>
      </c>
      <c r="H154" s="120">
        <f t="shared" si="73"/>
        <v>0</v>
      </c>
      <c r="I154" s="128">
        <f t="shared" si="73"/>
        <v>485000</v>
      </c>
      <c r="J154" s="120">
        <f t="shared" si="73"/>
        <v>0</v>
      </c>
      <c r="K154" s="120">
        <f t="shared" si="73"/>
        <v>0</v>
      </c>
      <c r="L154" s="120">
        <f t="shared" si="73"/>
        <v>0</v>
      </c>
      <c r="M154" s="120">
        <f t="shared" ref="M154" si="74">SUM(M150+M153)</f>
        <v>485000</v>
      </c>
      <c r="N154" s="120">
        <f t="shared" si="73"/>
        <v>485000</v>
      </c>
      <c r="P154" s="123">
        <f>SUM(N154/I154)</f>
        <v>1</v>
      </c>
    </row>
    <row r="155" spans="1:16" s="27" customFormat="1" ht="12" hidden="1">
      <c r="A155" s="45"/>
      <c r="B155" s="45"/>
      <c r="C155" s="45"/>
      <c r="D155" s="58"/>
      <c r="E155" s="50"/>
      <c r="F155" s="80"/>
      <c r="G155" s="80"/>
      <c r="H155" s="80"/>
      <c r="I155" s="80"/>
      <c r="J155" s="80"/>
      <c r="K155" s="80"/>
      <c r="L155" s="80"/>
      <c r="M155" s="80"/>
      <c r="N155" s="80"/>
      <c r="P155" s="34"/>
    </row>
    <row r="156" spans="1:16" s="27" customFormat="1" ht="12" hidden="1">
      <c r="A156" s="24"/>
      <c r="B156" s="24"/>
      <c r="C156" s="24"/>
      <c r="D156" s="65"/>
      <c r="E156" s="44"/>
      <c r="F156" s="92"/>
      <c r="G156" s="92"/>
      <c r="H156" s="92"/>
      <c r="I156" s="92"/>
      <c r="J156" s="92"/>
      <c r="K156" s="92"/>
      <c r="L156" s="92"/>
      <c r="M156" s="92"/>
      <c r="N156" s="92"/>
      <c r="P156" s="35"/>
    </row>
    <row r="157" spans="1:16" s="27" customFormat="1" ht="12" hidden="1">
      <c r="A157" s="24"/>
      <c r="B157" s="24"/>
      <c r="C157" s="24"/>
      <c r="D157" s="65"/>
      <c r="E157" s="24"/>
      <c r="F157" s="92"/>
      <c r="G157" s="92"/>
      <c r="H157" s="92"/>
      <c r="I157" s="92"/>
      <c r="J157" s="92"/>
      <c r="K157" s="92"/>
      <c r="L157" s="92"/>
      <c r="M157" s="92"/>
      <c r="N157" s="92"/>
      <c r="P157" s="35"/>
    </row>
    <row r="158" spans="1:16" s="27" customFormat="1" ht="12" hidden="1">
      <c r="A158" s="24"/>
      <c r="B158" s="24"/>
      <c r="C158" s="24"/>
      <c r="D158" s="65"/>
      <c r="E158" s="24"/>
      <c r="F158" s="92"/>
      <c r="G158" s="92"/>
      <c r="H158" s="92"/>
      <c r="I158" s="92"/>
      <c r="J158" s="92"/>
      <c r="K158" s="92"/>
      <c r="L158" s="92"/>
      <c r="M158" s="92"/>
      <c r="N158" s="92"/>
      <c r="P158" s="35"/>
    </row>
    <row r="159" spans="1:16" s="27" customFormat="1" ht="12" hidden="1">
      <c r="A159" s="24"/>
      <c r="B159" s="24"/>
      <c r="C159" s="24"/>
      <c r="D159" s="65"/>
      <c r="E159" s="24"/>
      <c r="F159" s="92"/>
      <c r="G159" s="92"/>
      <c r="H159" s="92"/>
      <c r="I159" s="92"/>
      <c r="J159" s="92"/>
      <c r="K159" s="92"/>
      <c r="L159" s="92"/>
      <c r="M159" s="92"/>
      <c r="N159" s="92"/>
      <c r="P159" s="35"/>
    </row>
    <row r="160" spans="1:16" s="27" customFormat="1" ht="12" hidden="1">
      <c r="A160" s="24"/>
      <c r="B160" s="24"/>
      <c r="C160" s="24"/>
      <c r="D160" s="65"/>
      <c r="E160" s="24"/>
      <c r="F160" s="92"/>
      <c r="G160" s="92"/>
      <c r="H160" s="92"/>
      <c r="I160" s="92"/>
      <c r="J160" s="92"/>
      <c r="K160" s="92"/>
      <c r="L160" s="92"/>
      <c r="M160" s="92"/>
      <c r="N160" s="92"/>
      <c r="P160" s="35"/>
    </row>
    <row r="161" spans="1:16" s="27" customFormat="1" ht="12" hidden="1">
      <c r="A161" s="24"/>
      <c r="B161" s="24"/>
      <c r="C161" s="24"/>
      <c r="D161" s="65"/>
      <c r="E161" s="24"/>
      <c r="F161" s="92"/>
      <c r="G161" s="92"/>
      <c r="H161" s="92"/>
      <c r="I161" s="92"/>
      <c r="J161" s="92"/>
      <c r="K161" s="92"/>
      <c r="L161" s="92"/>
      <c r="M161" s="92"/>
      <c r="N161" s="92"/>
      <c r="P161" s="35"/>
    </row>
    <row r="162" spans="1:16" s="27" customFormat="1" ht="12" hidden="1">
      <c r="A162" s="24"/>
      <c r="B162" s="24"/>
      <c r="C162" s="24"/>
      <c r="D162" s="65"/>
      <c r="E162" s="24"/>
      <c r="F162" s="92"/>
      <c r="G162" s="92"/>
      <c r="H162" s="92"/>
      <c r="I162" s="92"/>
      <c r="J162" s="92"/>
      <c r="K162" s="92"/>
      <c r="L162" s="92"/>
      <c r="M162" s="92"/>
      <c r="N162" s="92"/>
      <c r="P162" s="35"/>
    </row>
    <row r="163" spans="1:16" s="27" customFormat="1" ht="12" hidden="1">
      <c r="A163" s="24"/>
      <c r="B163" s="24"/>
      <c r="C163" s="24"/>
      <c r="D163" s="65"/>
      <c r="E163" s="24"/>
      <c r="F163" s="92"/>
      <c r="G163" s="92"/>
      <c r="H163" s="92"/>
      <c r="I163" s="92"/>
      <c r="J163" s="92"/>
      <c r="K163" s="92"/>
      <c r="L163" s="92"/>
      <c r="M163" s="92"/>
      <c r="N163" s="92"/>
      <c r="P163" s="35"/>
    </row>
    <row r="164" spans="1:16" s="27" customFormat="1" ht="12" hidden="1">
      <c r="A164" s="24"/>
      <c r="B164" s="24"/>
      <c r="C164" s="24"/>
      <c r="D164" s="65"/>
      <c r="E164" s="24"/>
      <c r="F164" s="92"/>
      <c r="G164" s="92"/>
      <c r="H164" s="92"/>
      <c r="I164" s="92"/>
      <c r="J164" s="92"/>
      <c r="K164" s="92"/>
      <c r="L164" s="92"/>
      <c r="M164" s="92"/>
      <c r="N164" s="92"/>
      <c r="P164" s="35"/>
    </row>
    <row r="165" spans="1:16" s="27" customFormat="1" ht="12" hidden="1">
      <c r="A165" s="24"/>
      <c r="B165" s="24"/>
      <c r="C165" s="24"/>
      <c r="D165" s="65"/>
      <c r="E165" s="45"/>
      <c r="F165" s="92"/>
      <c r="G165" s="92"/>
      <c r="H165" s="92"/>
      <c r="I165" s="92"/>
      <c r="J165" s="92"/>
      <c r="K165" s="92"/>
      <c r="L165" s="92"/>
      <c r="M165" s="92"/>
      <c r="N165" s="92"/>
      <c r="P165" s="35"/>
    </row>
    <row r="166" spans="1:16" s="27" customFormat="1" ht="12" hidden="1">
      <c r="A166" s="24"/>
      <c r="B166" s="24"/>
      <c r="C166" s="24"/>
      <c r="D166" s="65"/>
      <c r="E166" s="49"/>
      <c r="F166" s="92"/>
      <c r="G166" s="92"/>
      <c r="H166" s="92"/>
      <c r="I166" s="92"/>
      <c r="J166" s="92"/>
      <c r="K166" s="92"/>
      <c r="L166" s="92"/>
      <c r="M166" s="92"/>
      <c r="N166" s="92"/>
      <c r="P166" s="35"/>
    </row>
    <row r="167" spans="1:16" s="27" customFormat="1" ht="12" hidden="1">
      <c r="A167" s="24"/>
      <c r="B167" s="24"/>
      <c r="C167" s="24"/>
      <c r="D167" s="65"/>
      <c r="E167" s="24"/>
      <c r="F167" s="92"/>
      <c r="G167" s="92"/>
      <c r="H167" s="92"/>
      <c r="I167" s="92"/>
      <c r="J167" s="92"/>
      <c r="K167" s="92"/>
      <c r="L167" s="92"/>
      <c r="M167" s="92"/>
      <c r="N167" s="92"/>
      <c r="P167" s="35"/>
    </row>
    <row r="168" spans="1:16" s="27" customFormat="1" ht="12" hidden="1">
      <c r="A168" s="24"/>
      <c r="B168" s="24"/>
      <c r="C168" s="24"/>
      <c r="D168" s="65"/>
      <c r="E168" s="24"/>
      <c r="F168" s="92"/>
      <c r="G168" s="92"/>
      <c r="H168" s="92"/>
      <c r="I168" s="92"/>
      <c r="J168" s="92"/>
      <c r="K168" s="92"/>
      <c r="L168" s="92"/>
      <c r="M168" s="92"/>
      <c r="N168" s="92"/>
      <c r="P168" s="35"/>
    </row>
    <row r="169" spans="1:16" s="27" customFormat="1" ht="12" hidden="1">
      <c r="A169" s="24"/>
      <c r="B169" s="24"/>
      <c r="C169" s="24"/>
      <c r="D169" s="65"/>
      <c r="E169" s="24"/>
      <c r="F169" s="92"/>
      <c r="G169" s="92"/>
      <c r="H169" s="92"/>
      <c r="I169" s="92"/>
      <c r="J169" s="92"/>
      <c r="K169" s="92"/>
      <c r="L169" s="92"/>
      <c r="M169" s="92"/>
      <c r="N169" s="92"/>
      <c r="P169" s="35"/>
    </row>
    <row r="170" spans="1:16" s="27" customFormat="1" ht="12" hidden="1">
      <c r="A170" s="24"/>
      <c r="B170" s="24"/>
      <c r="C170" s="24"/>
      <c r="D170" s="65"/>
      <c r="E170" s="24"/>
      <c r="F170" s="92"/>
      <c r="G170" s="92"/>
      <c r="H170" s="92"/>
      <c r="I170" s="92"/>
      <c r="J170" s="92"/>
      <c r="K170" s="92"/>
      <c r="L170" s="92"/>
      <c r="M170" s="92"/>
      <c r="N170" s="92"/>
      <c r="P170" s="35"/>
    </row>
    <row r="171" spans="1:16" s="27" customFormat="1" ht="12" hidden="1">
      <c r="A171" s="24"/>
      <c r="B171" s="24"/>
      <c r="C171" s="24"/>
      <c r="D171" s="65"/>
      <c r="E171" s="24"/>
      <c r="F171" s="92"/>
      <c r="G171" s="92"/>
      <c r="H171" s="92"/>
      <c r="I171" s="92"/>
      <c r="J171" s="92"/>
      <c r="K171" s="92"/>
      <c r="L171" s="92"/>
      <c r="M171" s="92"/>
      <c r="N171" s="92"/>
      <c r="P171" s="35"/>
    </row>
    <row r="172" spans="1:16" s="27" customFormat="1" ht="12" hidden="1">
      <c r="A172" s="24"/>
      <c r="B172" s="24"/>
      <c r="C172" s="24"/>
      <c r="D172" s="65"/>
      <c r="E172" s="24"/>
      <c r="F172" s="92"/>
      <c r="G172" s="92"/>
      <c r="H172" s="92"/>
      <c r="I172" s="92"/>
      <c r="J172" s="92"/>
      <c r="K172" s="92"/>
      <c r="L172" s="92"/>
      <c r="M172" s="92"/>
      <c r="N172" s="92"/>
      <c r="P172" s="35"/>
    </row>
    <row r="173" spans="1:16" s="27" customFormat="1" ht="12" hidden="1">
      <c r="A173" s="24"/>
      <c r="B173" s="24"/>
      <c r="C173" s="24"/>
      <c r="D173" s="65"/>
      <c r="E173" s="24"/>
      <c r="F173" s="92"/>
      <c r="G173" s="92"/>
      <c r="H173" s="92"/>
      <c r="I173" s="92"/>
      <c r="J173" s="92"/>
      <c r="K173" s="92"/>
      <c r="L173" s="92"/>
      <c r="M173" s="92"/>
      <c r="N173" s="92"/>
      <c r="P173" s="35"/>
    </row>
    <row r="174" spans="1:16" s="27" customFormat="1" ht="12" hidden="1">
      <c r="A174" s="24"/>
      <c r="B174" s="24"/>
      <c r="C174" s="24"/>
      <c r="D174" s="65"/>
      <c r="E174" s="24"/>
      <c r="F174" s="92"/>
      <c r="G174" s="92"/>
      <c r="H174" s="92"/>
      <c r="I174" s="92"/>
      <c r="J174" s="92"/>
      <c r="K174" s="92"/>
      <c r="L174" s="92"/>
      <c r="M174" s="92"/>
      <c r="N174" s="92"/>
      <c r="P174" s="35"/>
    </row>
    <row r="175" spans="1:16" s="27" customFormat="1" ht="12">
      <c r="A175" s="24"/>
      <c r="B175" s="24"/>
      <c r="C175" s="24"/>
      <c r="D175" s="65"/>
      <c r="E175" s="24"/>
      <c r="F175" s="92"/>
      <c r="G175" s="92"/>
      <c r="H175" s="92"/>
      <c r="I175" s="92"/>
      <c r="J175" s="92"/>
      <c r="K175" s="92"/>
      <c r="L175" s="92"/>
      <c r="M175" s="92"/>
      <c r="N175" s="92"/>
      <c r="P175" s="35"/>
    </row>
    <row r="176" spans="1:16" s="27" customFormat="1" ht="12">
      <c r="A176" s="24"/>
      <c r="B176" s="24"/>
      <c r="C176" s="24"/>
      <c r="D176" s="65"/>
      <c r="E176" s="24"/>
      <c r="F176" s="153"/>
      <c r="G176" s="153" t="s">
        <v>376</v>
      </c>
      <c r="H176" s="153"/>
      <c r="I176" s="153"/>
      <c r="J176" s="131"/>
      <c r="K176" s="132" t="s">
        <v>485</v>
      </c>
      <c r="L176" s="132"/>
      <c r="M176" s="132"/>
      <c r="N176" s="132"/>
      <c r="P176" s="263"/>
    </row>
    <row r="177" spans="1:16" s="27" customFormat="1" ht="12">
      <c r="A177" s="133" t="s">
        <v>0</v>
      </c>
      <c r="B177" s="134"/>
      <c r="C177" s="135"/>
      <c r="D177" s="136"/>
      <c r="E177" s="137" t="s">
        <v>194</v>
      </c>
      <c r="F177" s="154" t="s">
        <v>226</v>
      </c>
      <c r="G177" s="154" t="s">
        <v>377</v>
      </c>
      <c r="H177" s="154" t="s">
        <v>380</v>
      </c>
      <c r="I177" s="154"/>
      <c r="J177" s="139" t="s">
        <v>226</v>
      </c>
      <c r="K177" s="139" t="s">
        <v>377</v>
      </c>
      <c r="L177" s="139" t="s">
        <v>380</v>
      </c>
      <c r="M177" s="139" t="s">
        <v>467</v>
      </c>
      <c r="N177" s="139"/>
      <c r="P177" s="139" t="s">
        <v>169</v>
      </c>
    </row>
    <row r="178" spans="1:16" s="27" customFormat="1" ht="12">
      <c r="A178" s="140" t="s">
        <v>1</v>
      </c>
      <c r="B178" s="141" t="s">
        <v>3</v>
      </c>
      <c r="C178" s="142" t="s">
        <v>4</v>
      </c>
      <c r="D178" s="136" t="s">
        <v>252</v>
      </c>
      <c r="E178" s="142"/>
      <c r="F178" s="154" t="s">
        <v>378</v>
      </c>
      <c r="G178" s="154" t="s">
        <v>378</v>
      </c>
      <c r="H178" s="154" t="s">
        <v>378</v>
      </c>
      <c r="I178" s="154" t="s">
        <v>382</v>
      </c>
      <c r="J178" s="139" t="s">
        <v>378</v>
      </c>
      <c r="K178" s="139" t="s">
        <v>378</v>
      </c>
      <c r="L178" s="139" t="s">
        <v>378</v>
      </c>
      <c r="M178" s="139" t="s">
        <v>463</v>
      </c>
      <c r="N178" s="139" t="s">
        <v>382</v>
      </c>
      <c r="P178" s="139" t="s">
        <v>170</v>
      </c>
    </row>
    <row r="179" spans="1:16" s="27" customFormat="1" ht="12">
      <c r="A179" s="143" t="s">
        <v>2</v>
      </c>
      <c r="B179" s="144" t="s">
        <v>2</v>
      </c>
      <c r="C179" s="144"/>
      <c r="D179" s="136" t="s">
        <v>253</v>
      </c>
      <c r="E179" s="144"/>
      <c r="F179" s="153" t="s">
        <v>381</v>
      </c>
      <c r="G179" s="155" t="s">
        <v>379</v>
      </c>
      <c r="H179" s="153" t="s">
        <v>379</v>
      </c>
      <c r="I179" s="155" t="s">
        <v>379</v>
      </c>
      <c r="J179" s="132" t="s">
        <v>381</v>
      </c>
      <c r="K179" s="146" t="s">
        <v>379</v>
      </c>
      <c r="L179" s="132" t="s">
        <v>379</v>
      </c>
      <c r="M179" s="146" t="s">
        <v>461</v>
      </c>
      <c r="N179" s="146" t="s">
        <v>379</v>
      </c>
      <c r="P179" s="147" t="s">
        <v>415</v>
      </c>
    </row>
    <row r="180" spans="1:16" s="27" customFormat="1" ht="12">
      <c r="A180" s="148">
        <v>1</v>
      </c>
      <c r="B180" s="149">
        <v>2</v>
      </c>
      <c r="C180" s="149">
        <v>3</v>
      </c>
      <c r="D180" s="149">
        <v>4</v>
      </c>
      <c r="E180" s="149">
        <v>5</v>
      </c>
      <c r="F180" s="156">
        <v>6</v>
      </c>
      <c r="G180" s="156">
        <v>7</v>
      </c>
      <c r="H180" s="156">
        <v>8</v>
      </c>
      <c r="I180" s="156">
        <v>9</v>
      </c>
      <c r="J180" s="151">
        <v>6</v>
      </c>
      <c r="K180" s="150">
        <v>7</v>
      </c>
      <c r="L180" s="150">
        <v>8</v>
      </c>
      <c r="M180" s="150">
        <v>13</v>
      </c>
      <c r="N180" s="150">
        <v>9</v>
      </c>
      <c r="P180" s="150">
        <v>14</v>
      </c>
    </row>
    <row r="181" spans="1:16" s="27" customFormat="1" ht="12">
      <c r="A181" s="143"/>
      <c r="B181" s="144"/>
      <c r="C181" s="144"/>
      <c r="D181" s="136"/>
      <c r="E181" s="169" t="s">
        <v>196</v>
      </c>
      <c r="F181" s="157"/>
      <c r="G181" s="157"/>
      <c r="H181" s="157"/>
      <c r="I181" s="157"/>
      <c r="J181" s="172"/>
      <c r="K181" s="172"/>
      <c r="L181" s="172"/>
      <c r="M181" s="172"/>
      <c r="N181" s="172"/>
      <c r="P181" s="145"/>
    </row>
    <row r="182" spans="1:16" s="28" customFormat="1" ht="12">
      <c r="A182" s="38">
        <v>610000</v>
      </c>
      <c r="B182" s="38"/>
      <c r="C182" s="38"/>
      <c r="D182" s="54">
        <v>1</v>
      </c>
      <c r="E182" s="38" t="s">
        <v>174</v>
      </c>
      <c r="F182" s="158">
        <f t="shared" ref="F182:N182" si="75">SUM(F190+F193+F195+F214+F222)</f>
        <v>7640000</v>
      </c>
      <c r="G182" s="72">
        <f t="shared" si="75"/>
        <v>6760000</v>
      </c>
      <c r="H182" s="72">
        <f t="shared" si="75"/>
        <v>880000</v>
      </c>
      <c r="I182" s="72">
        <f t="shared" si="75"/>
        <v>0</v>
      </c>
      <c r="J182" s="111">
        <f t="shared" si="75"/>
        <v>9450000</v>
      </c>
      <c r="K182" s="72">
        <f t="shared" si="75"/>
        <v>6770000</v>
      </c>
      <c r="L182" s="72">
        <f t="shared" si="75"/>
        <v>2680000</v>
      </c>
      <c r="M182" s="72">
        <f t="shared" ref="M182" si="76">SUM(M190+M193+M195+M214+M222)</f>
        <v>0</v>
      </c>
      <c r="N182" s="72">
        <f t="shared" si="75"/>
        <v>0</v>
      </c>
      <c r="P182" s="73">
        <f>SUM(J182/F182)</f>
        <v>1.2369109947643979</v>
      </c>
    </row>
    <row r="183" spans="1:16" s="29" customFormat="1" ht="12" hidden="1">
      <c r="A183" s="39">
        <v>711100</v>
      </c>
      <c r="B183" s="39"/>
      <c r="C183" s="39"/>
      <c r="D183" s="55" t="s">
        <v>102</v>
      </c>
      <c r="E183" s="39" t="s">
        <v>7</v>
      </c>
      <c r="F183" s="159">
        <f t="shared" ref="F183:P183" si="77">SUM(F184)</f>
        <v>0</v>
      </c>
      <c r="G183" s="74">
        <f t="shared" si="77"/>
        <v>0</v>
      </c>
      <c r="H183" s="74">
        <f t="shared" si="77"/>
        <v>0</v>
      </c>
      <c r="I183" s="74">
        <f t="shared" si="77"/>
        <v>0</v>
      </c>
      <c r="J183" s="112">
        <f t="shared" si="77"/>
        <v>0</v>
      </c>
      <c r="K183" s="74">
        <f t="shared" si="77"/>
        <v>0</v>
      </c>
      <c r="L183" s="74">
        <f t="shared" si="77"/>
        <v>0</v>
      </c>
      <c r="M183" s="74">
        <f>SUM(M184)</f>
        <v>0</v>
      </c>
      <c r="N183" s="74">
        <f t="shared" si="77"/>
        <v>0</v>
      </c>
      <c r="P183" s="89">
        <f t="shared" si="77"/>
        <v>0</v>
      </c>
    </row>
    <row r="184" spans="1:16" s="29" customFormat="1" ht="12" hidden="1">
      <c r="A184" s="39"/>
      <c r="B184" s="39">
        <v>711110</v>
      </c>
      <c r="C184" s="39"/>
      <c r="D184" s="55" t="s">
        <v>12</v>
      </c>
      <c r="E184" s="39" t="s">
        <v>52</v>
      </c>
      <c r="F184" s="159">
        <f>SUM(F185+F187+F188+F189)</f>
        <v>0</v>
      </c>
      <c r="G184" s="74">
        <f>SUM(G185+G187+G188+G189)</f>
        <v>0</v>
      </c>
      <c r="H184" s="74">
        <f>SUM(H185+H187+H188+H189)</f>
        <v>0</v>
      </c>
      <c r="I184" s="74">
        <f>SUM(I185+I187+I188+I189)</f>
        <v>0</v>
      </c>
      <c r="J184" s="112">
        <f t="shared" ref="J184:P184" si="78">SUM(J185+J187+J188+J189)</f>
        <v>0</v>
      </c>
      <c r="K184" s="74">
        <f>SUM(K185+K187+K188+K189)</f>
        <v>0</v>
      </c>
      <c r="L184" s="74">
        <f>SUM(L185+L187+L188+L189)</f>
        <v>0</v>
      </c>
      <c r="M184" s="74">
        <f>SUM(M185+M187+M188+M189)</f>
        <v>0</v>
      </c>
      <c r="N184" s="74">
        <f>SUM(N185+N187+N188+N189)</f>
        <v>0</v>
      </c>
      <c r="P184" s="89">
        <f t="shared" si="78"/>
        <v>0</v>
      </c>
    </row>
    <row r="185" spans="1:16" s="27" customFormat="1" ht="12" hidden="1">
      <c r="A185" s="40"/>
      <c r="B185" s="40"/>
      <c r="C185" s="40">
        <v>711111</v>
      </c>
      <c r="D185" s="56" t="s">
        <v>53</v>
      </c>
      <c r="E185" s="40" t="s">
        <v>8</v>
      </c>
      <c r="F185" s="161">
        <v>0</v>
      </c>
      <c r="G185" s="76">
        <v>0</v>
      </c>
      <c r="H185" s="76">
        <v>0</v>
      </c>
      <c r="I185" s="76">
        <v>0</v>
      </c>
      <c r="J185" s="114">
        <v>0</v>
      </c>
      <c r="K185" s="76">
        <v>0</v>
      </c>
      <c r="L185" s="76">
        <v>0</v>
      </c>
      <c r="M185" s="76">
        <v>0</v>
      </c>
      <c r="N185" s="76">
        <v>0</v>
      </c>
      <c r="P185" s="77">
        <v>0</v>
      </c>
    </row>
    <row r="186" spans="1:16" s="27" customFormat="1" ht="12" hidden="1">
      <c r="A186" s="40"/>
      <c r="B186" s="40"/>
      <c r="C186" s="40"/>
      <c r="D186" s="56"/>
      <c r="E186" s="40"/>
      <c r="F186" s="161"/>
      <c r="G186" s="76"/>
      <c r="H186" s="76"/>
      <c r="I186" s="76"/>
      <c r="J186" s="114"/>
      <c r="K186" s="76"/>
      <c r="L186" s="76"/>
      <c r="M186" s="76"/>
      <c r="N186" s="76"/>
      <c r="P186" s="77"/>
    </row>
    <row r="187" spans="1:16" s="27" customFormat="1" ht="12" hidden="1">
      <c r="A187" s="40"/>
      <c r="B187" s="40"/>
      <c r="C187" s="40">
        <v>711113</v>
      </c>
      <c r="D187" s="56" t="s">
        <v>54</v>
      </c>
      <c r="E187" s="40" t="s">
        <v>9</v>
      </c>
      <c r="F187" s="161">
        <v>0</v>
      </c>
      <c r="G187" s="76">
        <v>0</v>
      </c>
      <c r="H187" s="76">
        <v>0</v>
      </c>
      <c r="I187" s="76">
        <v>0</v>
      </c>
      <c r="J187" s="114">
        <v>0</v>
      </c>
      <c r="K187" s="76">
        <v>0</v>
      </c>
      <c r="L187" s="76">
        <v>0</v>
      </c>
      <c r="M187" s="76">
        <v>0</v>
      </c>
      <c r="N187" s="76">
        <v>0</v>
      </c>
      <c r="P187" s="77">
        <v>0</v>
      </c>
    </row>
    <row r="188" spans="1:16" s="27" customFormat="1" ht="12" hidden="1">
      <c r="A188" s="40"/>
      <c r="B188" s="40"/>
      <c r="C188" s="40">
        <v>711114</v>
      </c>
      <c r="D188" s="56" t="s">
        <v>55</v>
      </c>
      <c r="E188" s="40" t="s">
        <v>10</v>
      </c>
      <c r="F188" s="161">
        <v>0</v>
      </c>
      <c r="G188" s="76">
        <v>0</v>
      </c>
      <c r="H188" s="76">
        <v>0</v>
      </c>
      <c r="I188" s="76">
        <v>0</v>
      </c>
      <c r="J188" s="114">
        <v>0</v>
      </c>
      <c r="K188" s="76">
        <v>0</v>
      </c>
      <c r="L188" s="76">
        <v>0</v>
      </c>
      <c r="M188" s="76">
        <v>0</v>
      </c>
      <c r="N188" s="76">
        <v>0</v>
      </c>
      <c r="P188" s="77">
        <v>0</v>
      </c>
    </row>
    <row r="189" spans="1:16" s="27" customFormat="1" ht="12" hidden="1">
      <c r="A189" s="40"/>
      <c r="B189" s="40"/>
      <c r="C189" s="40">
        <v>711115</v>
      </c>
      <c r="D189" s="56" t="s">
        <v>56</v>
      </c>
      <c r="E189" s="40" t="s">
        <v>11</v>
      </c>
      <c r="F189" s="161">
        <v>0</v>
      </c>
      <c r="G189" s="76">
        <v>0</v>
      </c>
      <c r="H189" s="76">
        <v>0</v>
      </c>
      <c r="I189" s="76">
        <v>0</v>
      </c>
      <c r="J189" s="114">
        <v>0</v>
      </c>
      <c r="K189" s="76">
        <v>0</v>
      </c>
      <c r="L189" s="76">
        <v>0</v>
      </c>
      <c r="M189" s="76">
        <v>0</v>
      </c>
      <c r="N189" s="76">
        <v>0</v>
      </c>
      <c r="P189" s="77">
        <v>0</v>
      </c>
    </row>
    <row r="190" spans="1:16" s="29" customFormat="1" ht="12">
      <c r="A190" s="39">
        <v>611000</v>
      </c>
      <c r="B190" s="39"/>
      <c r="C190" s="39"/>
      <c r="D190" s="55" t="s">
        <v>102</v>
      </c>
      <c r="E190" s="39" t="s">
        <v>197</v>
      </c>
      <c r="F190" s="159">
        <f t="shared" ref="F190:N190" si="79">SUM(F191+F192)</f>
        <v>2650000</v>
      </c>
      <c r="G190" s="74">
        <f t="shared" si="79"/>
        <v>2600000</v>
      </c>
      <c r="H190" s="74">
        <f t="shared" si="79"/>
        <v>50000</v>
      </c>
      <c r="I190" s="74">
        <f t="shared" si="79"/>
        <v>0</v>
      </c>
      <c r="J190" s="112">
        <f t="shared" si="79"/>
        <v>2655000</v>
      </c>
      <c r="K190" s="74">
        <f t="shared" si="79"/>
        <v>2605000</v>
      </c>
      <c r="L190" s="74">
        <f t="shared" si="79"/>
        <v>50000</v>
      </c>
      <c r="M190" s="74">
        <f t="shared" ref="M190" si="80">SUM(M191+M192)</f>
        <v>0</v>
      </c>
      <c r="N190" s="74">
        <f t="shared" si="79"/>
        <v>0</v>
      </c>
      <c r="P190" s="73">
        <f t="shared" ref="P190:P197" si="81">SUM(J190/F190)</f>
        <v>1.0018867924528303</v>
      </c>
    </row>
    <row r="191" spans="1:16" s="27" customFormat="1" ht="12">
      <c r="A191" s="40"/>
      <c r="B191" s="40">
        <v>611100</v>
      </c>
      <c r="C191" s="40"/>
      <c r="D191" s="56" t="s">
        <v>12</v>
      </c>
      <c r="E191" s="40" t="s">
        <v>198</v>
      </c>
      <c r="F191" s="161">
        <f>SUM(G191+H191)</f>
        <v>2050000</v>
      </c>
      <c r="G191" s="76">
        <v>2050000</v>
      </c>
      <c r="H191" s="76"/>
      <c r="I191" s="76"/>
      <c r="J191" s="114">
        <f>SUM(K191+L191)</f>
        <v>2050000</v>
      </c>
      <c r="K191" s="76">
        <v>2050000</v>
      </c>
      <c r="L191" s="76"/>
      <c r="M191" s="76"/>
      <c r="N191" s="76"/>
      <c r="P191" s="73">
        <f t="shared" si="81"/>
        <v>1</v>
      </c>
    </row>
    <row r="192" spans="1:16" s="27" customFormat="1" ht="12">
      <c r="A192" s="40"/>
      <c r="B192" s="40">
        <v>611200</v>
      </c>
      <c r="C192" s="40"/>
      <c r="D192" s="56" t="s">
        <v>133</v>
      </c>
      <c r="E192" s="40" t="s">
        <v>449</v>
      </c>
      <c r="F192" s="161">
        <f>SUM(G192+H192)</f>
        <v>600000</v>
      </c>
      <c r="G192" s="76">
        <v>550000</v>
      </c>
      <c r="H192" s="76">
        <v>50000</v>
      </c>
      <c r="I192" s="76"/>
      <c r="J192" s="114">
        <f>SUM(K192+L192)</f>
        <v>605000</v>
      </c>
      <c r="K192" s="76">
        <v>555000</v>
      </c>
      <c r="L192" s="76">
        <v>50000</v>
      </c>
      <c r="M192" s="76"/>
      <c r="N192" s="76"/>
      <c r="P192" s="73">
        <f t="shared" si="81"/>
        <v>1.0083333333333333</v>
      </c>
    </row>
    <row r="193" spans="1:16" s="29" customFormat="1" ht="12">
      <c r="A193" s="39">
        <v>612000</v>
      </c>
      <c r="B193" s="39"/>
      <c r="C193" s="39"/>
      <c r="D193" s="55" t="s">
        <v>57</v>
      </c>
      <c r="E193" s="39" t="s">
        <v>175</v>
      </c>
      <c r="F193" s="159">
        <f t="shared" ref="F193:N193" si="82">SUM(F194)</f>
        <v>220000</v>
      </c>
      <c r="G193" s="74">
        <f t="shared" si="82"/>
        <v>220000</v>
      </c>
      <c r="H193" s="74">
        <f t="shared" si="82"/>
        <v>0</v>
      </c>
      <c r="I193" s="74">
        <f t="shared" si="82"/>
        <v>0</v>
      </c>
      <c r="J193" s="112">
        <f t="shared" si="82"/>
        <v>220000</v>
      </c>
      <c r="K193" s="74">
        <f t="shared" si="82"/>
        <v>220000</v>
      </c>
      <c r="L193" s="74">
        <f t="shared" si="82"/>
        <v>0</v>
      </c>
      <c r="M193" s="74">
        <f>SUM(M194)</f>
        <v>0</v>
      </c>
      <c r="N193" s="74">
        <f t="shared" si="82"/>
        <v>0</v>
      </c>
      <c r="P193" s="73">
        <f t="shared" si="81"/>
        <v>1</v>
      </c>
    </row>
    <row r="194" spans="1:16" s="27" customFormat="1" ht="12">
      <c r="A194" s="40"/>
      <c r="B194" s="40">
        <v>612100</v>
      </c>
      <c r="C194" s="40"/>
      <c r="D194" s="56" t="s">
        <v>58</v>
      </c>
      <c r="E194" s="40" t="s">
        <v>175</v>
      </c>
      <c r="F194" s="161">
        <f>SUM(G194+H194)</f>
        <v>220000</v>
      </c>
      <c r="G194" s="76">
        <v>220000</v>
      </c>
      <c r="H194" s="76"/>
      <c r="I194" s="76"/>
      <c r="J194" s="114">
        <f>SUM(K194+L194)</f>
        <v>220000</v>
      </c>
      <c r="K194" s="76">
        <v>220000</v>
      </c>
      <c r="L194" s="76"/>
      <c r="M194" s="76"/>
      <c r="N194" s="76"/>
      <c r="P194" s="73">
        <f t="shared" si="81"/>
        <v>1</v>
      </c>
    </row>
    <row r="195" spans="1:16" s="29" customFormat="1" ht="12">
      <c r="A195" s="39">
        <v>613000</v>
      </c>
      <c r="B195" s="39"/>
      <c r="C195" s="39"/>
      <c r="D195" s="55" t="s">
        <v>60</v>
      </c>
      <c r="E195" s="39" t="s">
        <v>200</v>
      </c>
      <c r="F195" s="159">
        <f>SUM(F196:F206)+F211+F213</f>
        <v>1975200</v>
      </c>
      <c r="G195" s="74">
        <f t="shared" ref="G195:N195" si="83">SUM(G196:G213)-G210</f>
        <v>1915200</v>
      </c>
      <c r="H195" s="74">
        <f t="shared" si="83"/>
        <v>60000</v>
      </c>
      <c r="I195" s="74">
        <f t="shared" si="83"/>
        <v>0</v>
      </c>
      <c r="J195" s="112">
        <f t="shared" si="83"/>
        <v>1990200</v>
      </c>
      <c r="K195" s="74">
        <f t="shared" si="83"/>
        <v>1930200</v>
      </c>
      <c r="L195" s="74">
        <f t="shared" si="83"/>
        <v>60000</v>
      </c>
      <c r="M195" s="74">
        <f t="shared" ref="M195" si="84">SUM(M196:M213)-M210</f>
        <v>0</v>
      </c>
      <c r="N195" s="74">
        <f t="shared" si="83"/>
        <v>0</v>
      </c>
      <c r="P195" s="73">
        <f t="shared" si="81"/>
        <v>1.0075941676792224</v>
      </c>
    </row>
    <row r="196" spans="1:16" s="27" customFormat="1" ht="12">
      <c r="A196" s="40"/>
      <c r="B196" s="40">
        <v>613100</v>
      </c>
      <c r="C196" s="40"/>
      <c r="D196" s="56" t="s">
        <v>61</v>
      </c>
      <c r="E196" s="40" t="s">
        <v>176</v>
      </c>
      <c r="F196" s="161">
        <f>SUM(G196+H196)</f>
        <v>17500</v>
      </c>
      <c r="G196" s="76">
        <v>17500</v>
      </c>
      <c r="H196" s="76"/>
      <c r="I196" s="76"/>
      <c r="J196" s="114">
        <f>SUM(K196+L196)</f>
        <v>17500</v>
      </c>
      <c r="K196" s="76">
        <v>17500</v>
      </c>
      <c r="L196" s="76"/>
      <c r="M196" s="76"/>
      <c r="N196" s="76"/>
      <c r="P196" s="73">
        <f t="shared" si="81"/>
        <v>1</v>
      </c>
    </row>
    <row r="197" spans="1:16" s="27" customFormat="1" ht="12">
      <c r="A197" s="40"/>
      <c r="B197" s="40">
        <v>613200</v>
      </c>
      <c r="C197" s="40"/>
      <c r="D197" s="56" t="s">
        <v>142</v>
      </c>
      <c r="E197" s="40" t="s">
        <v>177</v>
      </c>
      <c r="F197" s="161">
        <f>SUM(G197+H197)</f>
        <v>306000</v>
      </c>
      <c r="G197" s="76">
        <v>306000</v>
      </c>
      <c r="H197" s="76"/>
      <c r="I197" s="76"/>
      <c r="J197" s="114">
        <f>SUM(K197+L197)</f>
        <v>306000</v>
      </c>
      <c r="K197" s="76">
        <v>306000</v>
      </c>
      <c r="L197" s="76"/>
      <c r="M197" s="76"/>
      <c r="N197" s="76"/>
      <c r="P197" s="73">
        <f t="shared" si="81"/>
        <v>1</v>
      </c>
    </row>
    <row r="198" spans="1:16" s="27" customFormat="1" ht="12" hidden="1">
      <c r="A198" s="40"/>
      <c r="B198" s="40"/>
      <c r="C198" s="40"/>
      <c r="D198" s="56"/>
      <c r="E198" s="40"/>
      <c r="F198" s="161"/>
      <c r="G198" s="76"/>
      <c r="H198" s="76"/>
      <c r="I198" s="76"/>
      <c r="J198" s="114"/>
      <c r="K198" s="76"/>
      <c r="L198" s="76"/>
      <c r="M198" s="76"/>
      <c r="N198" s="76"/>
      <c r="P198" s="77"/>
    </row>
    <row r="199" spans="1:16" s="27" customFormat="1" ht="12" hidden="1">
      <c r="A199" s="40"/>
      <c r="B199" s="40"/>
      <c r="C199" s="40"/>
      <c r="D199" s="56"/>
      <c r="E199" s="40"/>
      <c r="F199" s="161"/>
      <c r="G199" s="76"/>
      <c r="H199" s="76"/>
      <c r="I199" s="76"/>
      <c r="J199" s="114"/>
      <c r="K199" s="76"/>
      <c r="L199" s="76"/>
      <c r="M199" s="76"/>
      <c r="N199" s="76"/>
      <c r="P199" s="77"/>
    </row>
    <row r="200" spans="1:16" s="27" customFormat="1" ht="12" hidden="1">
      <c r="A200" s="40"/>
      <c r="B200" s="40"/>
      <c r="C200" s="40"/>
      <c r="D200" s="56"/>
      <c r="E200" s="40"/>
      <c r="F200" s="161"/>
      <c r="G200" s="76"/>
      <c r="H200" s="76"/>
      <c r="I200" s="76"/>
      <c r="J200" s="114"/>
      <c r="K200" s="76"/>
      <c r="L200" s="76"/>
      <c r="M200" s="76"/>
      <c r="N200" s="76"/>
      <c r="P200" s="77"/>
    </row>
    <row r="201" spans="1:16" s="27" customFormat="1" ht="12" hidden="1">
      <c r="A201" s="40"/>
      <c r="B201" s="40"/>
      <c r="C201" s="40"/>
      <c r="D201" s="56"/>
      <c r="E201" s="40"/>
      <c r="F201" s="161"/>
      <c r="G201" s="76"/>
      <c r="H201" s="76"/>
      <c r="I201" s="76"/>
      <c r="J201" s="114"/>
      <c r="K201" s="76"/>
      <c r="L201" s="76"/>
      <c r="M201" s="76"/>
      <c r="N201" s="76"/>
      <c r="P201" s="77"/>
    </row>
    <row r="202" spans="1:16" s="27" customFormat="1" ht="12" hidden="1">
      <c r="A202" s="40"/>
      <c r="B202" s="40"/>
      <c r="C202" s="40"/>
      <c r="D202" s="56"/>
      <c r="E202" s="40"/>
      <c r="F202" s="161"/>
      <c r="G202" s="76"/>
      <c r="H202" s="76"/>
      <c r="I202" s="76"/>
      <c r="J202" s="114"/>
      <c r="K202" s="76"/>
      <c r="L202" s="76"/>
      <c r="M202" s="76"/>
      <c r="N202" s="76"/>
      <c r="P202" s="77"/>
    </row>
    <row r="203" spans="1:16" s="27" customFormat="1" ht="12">
      <c r="A203" s="40"/>
      <c r="B203" s="40">
        <v>613300</v>
      </c>
      <c r="C203" s="40"/>
      <c r="D203" s="56" t="s">
        <v>178</v>
      </c>
      <c r="E203" s="40" t="s">
        <v>179</v>
      </c>
      <c r="F203" s="161">
        <f>SUM(G203+H203)</f>
        <v>920000</v>
      </c>
      <c r="G203" s="76">
        <v>920000</v>
      </c>
      <c r="H203" s="76"/>
      <c r="I203" s="76"/>
      <c r="J203" s="114">
        <f>SUM(K203+L203)</f>
        <v>860000</v>
      </c>
      <c r="K203" s="76">
        <v>860000</v>
      </c>
      <c r="L203" s="76"/>
      <c r="M203" s="76"/>
      <c r="N203" s="76"/>
      <c r="P203" s="73">
        <f>SUM(J203/F203)</f>
        <v>0.93478260869565222</v>
      </c>
    </row>
    <row r="204" spans="1:16" s="27" customFormat="1" ht="12">
      <c r="A204" s="40"/>
      <c r="B204" s="40">
        <v>613400</v>
      </c>
      <c r="C204" s="40"/>
      <c r="D204" s="56" t="s">
        <v>180</v>
      </c>
      <c r="E204" s="40" t="s">
        <v>201</v>
      </c>
      <c r="F204" s="161">
        <f>SUM(G204+H204)</f>
        <v>46000</v>
      </c>
      <c r="G204" s="76">
        <v>46000</v>
      </c>
      <c r="H204" s="76"/>
      <c r="I204" s="76"/>
      <c r="J204" s="114">
        <f>SUM(K204+L204)</f>
        <v>46000</v>
      </c>
      <c r="K204" s="76">
        <v>46000</v>
      </c>
      <c r="L204" s="76"/>
      <c r="M204" s="76"/>
      <c r="N204" s="76"/>
      <c r="P204" s="73">
        <f>SUM(J204/F204)</f>
        <v>1</v>
      </c>
    </row>
    <row r="205" spans="1:16" s="27" customFormat="1" ht="12">
      <c r="A205" s="40"/>
      <c r="B205" s="40">
        <v>613500</v>
      </c>
      <c r="C205" s="40"/>
      <c r="D205" s="56" t="s">
        <v>181</v>
      </c>
      <c r="E205" s="40" t="s">
        <v>182</v>
      </c>
      <c r="F205" s="161">
        <f>SUM(G205+H205)</f>
        <v>184000</v>
      </c>
      <c r="G205" s="76">
        <v>184000</v>
      </c>
      <c r="H205" s="76"/>
      <c r="I205" s="76"/>
      <c r="J205" s="114">
        <f>SUM(K205+L205)</f>
        <v>184000</v>
      </c>
      <c r="K205" s="76">
        <v>184000</v>
      </c>
      <c r="L205" s="76"/>
      <c r="M205" s="76"/>
      <c r="N205" s="76"/>
      <c r="P205" s="73">
        <f>SUM(J205/F205)</f>
        <v>1</v>
      </c>
    </row>
    <row r="206" spans="1:16" s="27" customFormat="1" ht="12">
      <c r="A206" s="40"/>
      <c r="B206" s="40">
        <v>613700</v>
      </c>
      <c r="C206" s="40"/>
      <c r="D206" s="56" t="s">
        <v>183</v>
      </c>
      <c r="E206" s="40" t="s">
        <v>202</v>
      </c>
      <c r="F206" s="161">
        <f>SUM(G206+H206)</f>
        <v>163000</v>
      </c>
      <c r="G206" s="76">
        <v>163000</v>
      </c>
      <c r="H206" s="76"/>
      <c r="I206" s="76"/>
      <c r="J206" s="114">
        <f>SUM(K206+L206)</f>
        <v>213000</v>
      </c>
      <c r="K206" s="76">
        <v>213000</v>
      </c>
      <c r="L206" s="76"/>
      <c r="M206" s="76"/>
      <c r="N206" s="76"/>
      <c r="P206" s="73">
        <f>SUM(J206/F206)</f>
        <v>1.3067484662576687</v>
      </c>
    </row>
    <row r="207" spans="1:16" s="27" customFormat="1" ht="9.75" customHeight="1">
      <c r="A207" s="45"/>
      <c r="B207" s="45"/>
      <c r="C207" s="45"/>
      <c r="D207" s="58"/>
      <c r="F207" s="80"/>
      <c r="G207" s="80"/>
      <c r="H207" s="80"/>
      <c r="I207" s="80"/>
      <c r="J207" s="80"/>
      <c r="K207" s="80"/>
      <c r="L207" s="80"/>
      <c r="M207" s="80"/>
      <c r="N207" s="80"/>
      <c r="P207" s="86"/>
    </row>
    <row r="208" spans="1:16" s="27" customFormat="1" ht="9.75" customHeight="1">
      <c r="A208" s="45"/>
      <c r="B208" s="45"/>
      <c r="C208" s="45"/>
      <c r="D208" s="58"/>
      <c r="E208" s="49"/>
      <c r="F208" s="80"/>
      <c r="G208" s="80"/>
      <c r="H208" s="80"/>
      <c r="I208" s="80"/>
      <c r="J208" s="80"/>
      <c r="K208" s="80"/>
      <c r="L208" s="80"/>
      <c r="M208" s="80"/>
      <c r="N208" s="80"/>
      <c r="P208" s="86"/>
    </row>
    <row r="209" spans="1:16" s="27" customFormat="1" ht="9.75" customHeight="1">
      <c r="A209" s="45"/>
      <c r="B209" s="45"/>
      <c r="C209" s="45"/>
      <c r="D209" s="58"/>
      <c r="E209" s="255">
        <v>4</v>
      </c>
      <c r="F209" s="80"/>
      <c r="G209" s="80"/>
      <c r="H209" s="80"/>
      <c r="I209" s="80"/>
      <c r="J209" s="80"/>
      <c r="K209" s="80"/>
      <c r="L209" s="80"/>
      <c r="M209" s="80"/>
      <c r="N209" s="80"/>
      <c r="P209" s="86"/>
    </row>
    <row r="210" spans="1:16" s="27" customFormat="1" ht="12">
      <c r="A210" s="148">
        <v>1</v>
      </c>
      <c r="B210" s="149">
        <v>2</v>
      </c>
      <c r="C210" s="149">
        <v>3</v>
      </c>
      <c r="D210" s="149">
        <v>4</v>
      </c>
      <c r="E210" s="149">
        <v>5</v>
      </c>
      <c r="F210" s="156">
        <v>6</v>
      </c>
      <c r="G210" s="156">
        <v>7</v>
      </c>
      <c r="H210" s="156">
        <v>8</v>
      </c>
      <c r="I210" s="156">
        <v>9</v>
      </c>
      <c r="J210" s="151">
        <v>6</v>
      </c>
      <c r="K210" s="150">
        <v>7</v>
      </c>
      <c r="L210" s="150">
        <v>8</v>
      </c>
      <c r="M210" s="150">
        <v>13</v>
      </c>
      <c r="N210" s="150">
        <v>9</v>
      </c>
      <c r="P210" s="150">
        <v>14</v>
      </c>
    </row>
    <row r="211" spans="1:16" s="27" customFormat="1" ht="12">
      <c r="A211" s="40"/>
      <c r="B211" s="40">
        <v>613800</v>
      </c>
      <c r="C211" s="40"/>
      <c r="D211" s="56" t="s">
        <v>184</v>
      </c>
      <c r="E211" s="40" t="s">
        <v>203</v>
      </c>
      <c r="F211" s="161">
        <f>SUM(G211+H211)</f>
        <v>14000</v>
      </c>
      <c r="G211" s="76">
        <v>14000</v>
      </c>
      <c r="H211" s="76"/>
      <c r="I211" s="76"/>
      <c r="J211" s="114">
        <f>SUM(K211+L211)</f>
        <v>14000</v>
      </c>
      <c r="K211" s="76">
        <v>14000</v>
      </c>
      <c r="L211" s="76"/>
      <c r="M211" s="76"/>
      <c r="N211" s="76"/>
      <c r="P211" s="73">
        <f>SUM(J211/F211)</f>
        <v>1</v>
      </c>
    </row>
    <row r="212" spans="1:16" s="27" customFormat="1" ht="12" hidden="1">
      <c r="A212" s="40"/>
      <c r="B212" s="40"/>
      <c r="C212" s="40"/>
      <c r="D212" s="56"/>
      <c r="E212" s="40"/>
      <c r="F212" s="161"/>
      <c r="G212" s="76"/>
      <c r="H212" s="76"/>
      <c r="I212" s="76"/>
      <c r="J212" s="114"/>
      <c r="K212" s="76"/>
      <c r="L212" s="76"/>
      <c r="M212" s="76"/>
      <c r="N212" s="76"/>
      <c r="P212" s="77"/>
    </row>
    <row r="213" spans="1:16" s="27" customFormat="1" ht="12">
      <c r="A213" s="40"/>
      <c r="B213" s="40">
        <v>613900</v>
      </c>
      <c r="C213" s="40"/>
      <c r="D213" s="56" t="s">
        <v>185</v>
      </c>
      <c r="E213" s="40" t="s">
        <v>204</v>
      </c>
      <c r="F213" s="161">
        <f>SUM(G213+H213)</f>
        <v>324700</v>
      </c>
      <c r="G213" s="76">
        <v>264700</v>
      </c>
      <c r="H213" s="76">
        <v>60000</v>
      </c>
      <c r="I213" s="76"/>
      <c r="J213" s="114">
        <f>SUM(K213+L213)</f>
        <v>349700</v>
      </c>
      <c r="K213" s="76">
        <v>289700</v>
      </c>
      <c r="L213" s="76">
        <v>60000</v>
      </c>
      <c r="M213" s="76"/>
      <c r="N213" s="76"/>
      <c r="P213" s="73">
        <f t="shared" ref="P213:P232" si="85">SUM(J213/F213)</f>
        <v>1.0769941484447183</v>
      </c>
    </row>
    <row r="214" spans="1:16" s="29" customFormat="1" ht="12">
      <c r="A214" s="39">
        <v>614000</v>
      </c>
      <c r="B214" s="39"/>
      <c r="C214" s="39"/>
      <c r="D214" s="55" t="s">
        <v>186</v>
      </c>
      <c r="E214" s="39" t="s">
        <v>205</v>
      </c>
      <c r="F214" s="159">
        <f t="shared" ref="F214:N214" si="86">SUM(F215:F221)</f>
        <v>2264800</v>
      </c>
      <c r="G214" s="74">
        <f t="shared" si="86"/>
        <v>1844800</v>
      </c>
      <c r="H214" s="74">
        <f t="shared" si="86"/>
        <v>420000</v>
      </c>
      <c r="I214" s="74">
        <f t="shared" si="86"/>
        <v>0</v>
      </c>
      <c r="J214" s="112">
        <f t="shared" si="86"/>
        <v>4029800</v>
      </c>
      <c r="K214" s="74">
        <f t="shared" si="86"/>
        <v>1809800</v>
      </c>
      <c r="L214" s="74">
        <f t="shared" si="86"/>
        <v>2220000</v>
      </c>
      <c r="M214" s="74">
        <f t="shared" ref="M214" si="87">SUM(M215:M221)</f>
        <v>0</v>
      </c>
      <c r="N214" s="74">
        <f t="shared" si="86"/>
        <v>0</v>
      </c>
      <c r="P214" s="73">
        <f t="shared" si="85"/>
        <v>1.7793182620981984</v>
      </c>
    </row>
    <row r="215" spans="1:16" s="27" customFormat="1" ht="12">
      <c r="A215" s="40"/>
      <c r="B215" s="40">
        <v>614100</v>
      </c>
      <c r="C215" s="40"/>
      <c r="D215" s="56" t="s">
        <v>187</v>
      </c>
      <c r="E215" s="40" t="s">
        <v>206</v>
      </c>
      <c r="F215" s="161">
        <f t="shared" ref="F215:F221" si="88">SUM(G215+H215)</f>
        <v>100000</v>
      </c>
      <c r="G215" s="76">
        <v>100000</v>
      </c>
      <c r="H215" s="76"/>
      <c r="I215" s="76"/>
      <c r="J215" s="114">
        <f t="shared" ref="J215:J221" si="89">SUM(K215+L215)</f>
        <v>110000</v>
      </c>
      <c r="K215" s="76">
        <v>110000</v>
      </c>
      <c r="L215" s="76"/>
      <c r="M215" s="76"/>
      <c r="N215" s="76"/>
      <c r="P215" s="73">
        <f t="shared" si="85"/>
        <v>1.1000000000000001</v>
      </c>
    </row>
    <row r="216" spans="1:16" s="27" customFormat="1" ht="12">
      <c r="A216" s="40"/>
      <c r="B216" s="40">
        <v>614200</v>
      </c>
      <c r="C216" s="40"/>
      <c r="D216" s="56" t="s">
        <v>188</v>
      </c>
      <c r="E216" s="40" t="s">
        <v>207</v>
      </c>
      <c r="F216" s="161">
        <f t="shared" si="88"/>
        <v>887800</v>
      </c>
      <c r="G216" s="76">
        <v>467800</v>
      </c>
      <c r="H216" s="76">
        <v>420000</v>
      </c>
      <c r="I216" s="76"/>
      <c r="J216" s="114">
        <f>SUM(K216+L216+M216)</f>
        <v>2707800</v>
      </c>
      <c r="K216" s="76">
        <v>487800</v>
      </c>
      <c r="L216" s="76">
        <v>2220000</v>
      </c>
      <c r="M216" s="76"/>
      <c r="N216" s="76"/>
      <c r="P216" s="73">
        <f t="shared" si="85"/>
        <v>3.0500112637981527</v>
      </c>
    </row>
    <row r="217" spans="1:16" s="27" customFormat="1" ht="12">
      <c r="A217" s="40"/>
      <c r="B217" s="40">
        <v>614300</v>
      </c>
      <c r="C217" s="40"/>
      <c r="D217" s="56" t="s">
        <v>191</v>
      </c>
      <c r="E217" s="40" t="s">
        <v>208</v>
      </c>
      <c r="F217" s="161">
        <f t="shared" si="88"/>
        <v>507000</v>
      </c>
      <c r="G217" s="76">
        <v>507000</v>
      </c>
      <c r="H217" s="76"/>
      <c r="I217" s="76"/>
      <c r="J217" s="114">
        <f t="shared" si="89"/>
        <v>442000</v>
      </c>
      <c r="K217" s="76">
        <v>442000</v>
      </c>
      <c r="L217" s="76"/>
      <c r="M217" s="76"/>
      <c r="N217" s="76"/>
      <c r="P217" s="73">
        <f t="shared" si="85"/>
        <v>0.87179487179487181</v>
      </c>
    </row>
    <row r="218" spans="1:16" s="27" customFormat="1" ht="12">
      <c r="A218" s="40"/>
      <c r="B218" s="66" t="s">
        <v>403</v>
      </c>
      <c r="C218" s="40"/>
      <c r="D218" s="56" t="s">
        <v>189</v>
      </c>
      <c r="E218" s="51" t="s">
        <v>401</v>
      </c>
      <c r="F218" s="161">
        <f t="shared" si="88"/>
        <v>60000</v>
      </c>
      <c r="G218" s="76">
        <v>60000</v>
      </c>
      <c r="H218" s="76"/>
      <c r="I218" s="76"/>
      <c r="J218" s="114">
        <f t="shared" si="89"/>
        <v>60000</v>
      </c>
      <c r="K218" s="76">
        <v>60000</v>
      </c>
      <c r="L218" s="76"/>
      <c r="M218" s="76"/>
      <c r="N218" s="76"/>
      <c r="P218" s="73">
        <f t="shared" si="85"/>
        <v>1</v>
      </c>
    </row>
    <row r="219" spans="1:16" s="27" customFormat="1" ht="12">
      <c r="A219" s="40"/>
      <c r="B219" s="40">
        <v>614400</v>
      </c>
      <c r="C219" s="40"/>
      <c r="D219" s="56" t="s">
        <v>189</v>
      </c>
      <c r="E219" s="40" t="s">
        <v>209</v>
      </c>
      <c r="F219" s="161">
        <f t="shared" si="88"/>
        <v>560000</v>
      </c>
      <c r="G219" s="76">
        <v>560000</v>
      </c>
      <c r="H219" s="76"/>
      <c r="I219" s="76"/>
      <c r="J219" s="114">
        <f t="shared" si="89"/>
        <v>560000</v>
      </c>
      <c r="K219" s="76">
        <v>560000</v>
      </c>
      <c r="L219" s="76"/>
      <c r="M219" s="76"/>
      <c r="N219" s="76"/>
      <c r="P219" s="73">
        <f t="shared" si="85"/>
        <v>1</v>
      </c>
    </row>
    <row r="220" spans="1:16" s="27" customFormat="1" ht="12">
      <c r="A220" s="40"/>
      <c r="B220" s="40">
        <v>614800</v>
      </c>
      <c r="C220" s="40"/>
      <c r="D220" s="56" t="s">
        <v>190</v>
      </c>
      <c r="E220" s="40" t="s">
        <v>454</v>
      </c>
      <c r="F220" s="161">
        <f t="shared" ref="F220" si="90">SUM(G220+H220)</f>
        <v>100000</v>
      </c>
      <c r="G220" s="76">
        <v>100000</v>
      </c>
      <c r="H220" s="76"/>
      <c r="I220" s="76"/>
      <c r="J220" s="114">
        <f t="shared" ref="J220" si="91">SUM(K220+L220)</f>
        <v>100000</v>
      </c>
      <c r="K220" s="76">
        <v>100000</v>
      </c>
      <c r="L220" s="76"/>
      <c r="M220" s="76"/>
      <c r="N220" s="76"/>
      <c r="P220" s="73">
        <f t="shared" si="85"/>
        <v>1</v>
      </c>
    </row>
    <row r="221" spans="1:16" s="27" customFormat="1" ht="12">
      <c r="A221" s="40"/>
      <c r="B221" s="40">
        <v>614800</v>
      </c>
      <c r="C221" s="40"/>
      <c r="D221" s="56" t="s">
        <v>453</v>
      </c>
      <c r="E221" s="40" t="s">
        <v>455</v>
      </c>
      <c r="F221" s="161">
        <f t="shared" si="88"/>
        <v>50000</v>
      </c>
      <c r="G221" s="76">
        <v>50000</v>
      </c>
      <c r="H221" s="76"/>
      <c r="I221" s="76"/>
      <c r="J221" s="114">
        <f t="shared" si="89"/>
        <v>50000</v>
      </c>
      <c r="K221" s="76">
        <v>50000</v>
      </c>
      <c r="L221" s="76"/>
      <c r="M221" s="76"/>
      <c r="N221" s="76"/>
      <c r="P221" s="73">
        <f t="shared" si="85"/>
        <v>1</v>
      </c>
    </row>
    <row r="222" spans="1:16" s="29" customFormat="1" ht="12">
      <c r="A222" s="39">
        <v>615000</v>
      </c>
      <c r="B222" s="39"/>
      <c r="C222" s="39"/>
      <c r="D222" s="55" t="s">
        <v>211</v>
      </c>
      <c r="E222" s="39" t="s">
        <v>212</v>
      </c>
      <c r="F222" s="159">
        <f t="shared" ref="F222:N222" si="92">SUM(F223)</f>
        <v>530000</v>
      </c>
      <c r="G222" s="74">
        <f t="shared" si="92"/>
        <v>180000</v>
      </c>
      <c r="H222" s="74">
        <f t="shared" si="92"/>
        <v>350000</v>
      </c>
      <c r="I222" s="74">
        <f t="shared" si="92"/>
        <v>0</v>
      </c>
      <c r="J222" s="112">
        <f t="shared" si="92"/>
        <v>555000</v>
      </c>
      <c r="K222" s="74">
        <f t="shared" si="92"/>
        <v>205000</v>
      </c>
      <c r="L222" s="74">
        <f t="shared" si="92"/>
        <v>350000</v>
      </c>
      <c r="M222" s="74">
        <f>SUM(M223)</f>
        <v>0</v>
      </c>
      <c r="N222" s="74">
        <f t="shared" si="92"/>
        <v>0</v>
      </c>
      <c r="P222" s="73">
        <f t="shared" si="85"/>
        <v>1.0471698113207548</v>
      </c>
    </row>
    <row r="223" spans="1:16" s="27" customFormat="1" ht="12">
      <c r="A223" s="40"/>
      <c r="B223" s="40">
        <v>615200</v>
      </c>
      <c r="C223" s="40"/>
      <c r="D223" s="56" t="s">
        <v>213</v>
      </c>
      <c r="E223" s="40" t="s">
        <v>216</v>
      </c>
      <c r="F223" s="161">
        <f>SUM(G223+H223)</f>
        <v>530000</v>
      </c>
      <c r="G223" s="76">
        <v>180000</v>
      </c>
      <c r="H223" s="76">
        <v>350000</v>
      </c>
      <c r="I223" s="76"/>
      <c r="J223" s="114">
        <f>SUM(K223+L223)</f>
        <v>555000</v>
      </c>
      <c r="K223" s="76">
        <v>205000</v>
      </c>
      <c r="L223" s="76">
        <v>350000</v>
      </c>
      <c r="M223" s="76"/>
      <c r="N223" s="76"/>
      <c r="P223" s="73">
        <f t="shared" si="85"/>
        <v>1.0471698113207548</v>
      </c>
    </row>
    <row r="224" spans="1:16" s="29" customFormat="1" ht="12">
      <c r="A224" s="39">
        <v>810000</v>
      </c>
      <c r="B224" s="39"/>
      <c r="C224" s="39"/>
      <c r="D224" s="55">
        <v>2</v>
      </c>
      <c r="E224" s="46" t="s">
        <v>309</v>
      </c>
      <c r="F224" s="159">
        <f t="shared" ref="F224:N224" si="93">SUM(F225:F228)</f>
        <v>1550000</v>
      </c>
      <c r="G224" s="74">
        <f t="shared" si="93"/>
        <v>1120000</v>
      </c>
      <c r="H224" s="74">
        <f t="shared" si="93"/>
        <v>430000</v>
      </c>
      <c r="I224" s="74">
        <f t="shared" si="93"/>
        <v>0</v>
      </c>
      <c r="J224" s="112">
        <f t="shared" si="93"/>
        <v>1973000</v>
      </c>
      <c r="K224" s="74">
        <f t="shared" si="93"/>
        <v>1543000</v>
      </c>
      <c r="L224" s="74">
        <f t="shared" si="93"/>
        <v>430000</v>
      </c>
      <c r="M224" s="74">
        <f t="shared" ref="M224" si="94">SUM(M225:M228)</f>
        <v>0</v>
      </c>
      <c r="N224" s="74">
        <f t="shared" si="93"/>
        <v>0</v>
      </c>
      <c r="P224" s="73">
        <f t="shared" si="85"/>
        <v>1.2729032258064517</v>
      </c>
    </row>
    <row r="225" spans="1:16" s="27" customFormat="1" ht="12">
      <c r="A225" s="40"/>
      <c r="B225" s="40">
        <v>821100</v>
      </c>
      <c r="C225" s="40"/>
      <c r="D225" s="56" t="s">
        <v>68</v>
      </c>
      <c r="E225" s="40" t="s">
        <v>218</v>
      </c>
      <c r="F225" s="161">
        <f t="shared" ref="F225:F231" si="95">SUM(G225+H225)</f>
        <v>70000</v>
      </c>
      <c r="G225" s="76">
        <v>70000</v>
      </c>
      <c r="H225" s="76"/>
      <c r="I225" s="76"/>
      <c r="J225" s="114">
        <f t="shared" ref="J225:J231" si="96">SUM(K225+L225)</f>
        <v>220000</v>
      </c>
      <c r="K225" s="76">
        <v>220000</v>
      </c>
      <c r="L225" s="76"/>
      <c r="M225" s="76"/>
      <c r="N225" s="76"/>
      <c r="P225" s="73">
        <f t="shared" si="85"/>
        <v>3.1428571428571428</v>
      </c>
    </row>
    <row r="226" spans="1:16" s="27" customFormat="1" ht="12">
      <c r="A226" s="40"/>
      <c r="B226" s="40">
        <v>821300</v>
      </c>
      <c r="C226" s="40"/>
      <c r="D226" s="56" t="s">
        <v>192</v>
      </c>
      <c r="E226" s="40" t="s">
        <v>193</v>
      </c>
      <c r="F226" s="161">
        <f t="shared" si="95"/>
        <v>272000</v>
      </c>
      <c r="G226" s="76">
        <v>60000</v>
      </c>
      <c r="H226" s="76">
        <v>212000</v>
      </c>
      <c r="I226" s="76"/>
      <c r="J226" s="114">
        <f t="shared" si="96"/>
        <v>272000</v>
      </c>
      <c r="K226" s="76">
        <v>60000</v>
      </c>
      <c r="L226" s="76">
        <v>212000</v>
      </c>
      <c r="M226" s="76"/>
      <c r="N226" s="76"/>
      <c r="P226" s="73">
        <f t="shared" si="85"/>
        <v>1</v>
      </c>
    </row>
    <row r="227" spans="1:16" s="27" customFormat="1" ht="12">
      <c r="A227" s="40"/>
      <c r="B227" s="40">
        <v>821500</v>
      </c>
      <c r="C227" s="40"/>
      <c r="D227" s="56" t="s">
        <v>74</v>
      </c>
      <c r="E227" s="40" t="s">
        <v>426</v>
      </c>
      <c r="F227" s="161">
        <f t="shared" si="95"/>
        <v>280000</v>
      </c>
      <c r="G227" s="76">
        <v>230000</v>
      </c>
      <c r="H227" s="76">
        <v>50000</v>
      </c>
      <c r="I227" s="76"/>
      <c r="J227" s="114">
        <f t="shared" si="96"/>
        <v>280000</v>
      </c>
      <c r="K227" s="76">
        <v>230000</v>
      </c>
      <c r="L227" s="76">
        <v>50000</v>
      </c>
      <c r="M227" s="76"/>
      <c r="N227" s="76"/>
      <c r="P227" s="73">
        <f t="shared" si="85"/>
        <v>1</v>
      </c>
    </row>
    <row r="228" spans="1:16" s="27" customFormat="1" ht="12">
      <c r="A228" s="40"/>
      <c r="B228" s="40">
        <v>821600</v>
      </c>
      <c r="C228" s="40"/>
      <c r="D228" s="56" t="s">
        <v>78</v>
      </c>
      <c r="E228" s="40" t="s">
        <v>220</v>
      </c>
      <c r="F228" s="161">
        <f t="shared" si="95"/>
        <v>928000</v>
      </c>
      <c r="G228" s="76">
        <v>760000</v>
      </c>
      <c r="H228" s="76">
        <v>168000</v>
      </c>
      <c r="I228" s="76"/>
      <c r="J228" s="114">
        <f t="shared" si="96"/>
        <v>1201000</v>
      </c>
      <c r="K228" s="76">
        <v>1033000</v>
      </c>
      <c r="L228" s="76">
        <v>168000</v>
      </c>
      <c r="M228" s="76"/>
      <c r="N228" s="76"/>
      <c r="P228" s="73">
        <f t="shared" si="85"/>
        <v>1.2941810344827587</v>
      </c>
    </row>
    <row r="229" spans="1:16" s="29" customFormat="1" ht="12">
      <c r="A229" s="39"/>
      <c r="B229" s="39"/>
      <c r="C229" s="39"/>
      <c r="D229" s="55">
        <v>3</v>
      </c>
      <c r="E229" s="46" t="s">
        <v>221</v>
      </c>
      <c r="F229" s="159">
        <f t="shared" si="95"/>
        <v>40000</v>
      </c>
      <c r="G229" s="74">
        <v>40000</v>
      </c>
      <c r="H229" s="74"/>
      <c r="I229" s="74"/>
      <c r="J229" s="112">
        <f t="shared" si="96"/>
        <v>40000</v>
      </c>
      <c r="K229" s="74">
        <v>40000</v>
      </c>
      <c r="L229" s="74"/>
      <c r="M229" s="74"/>
      <c r="N229" s="74"/>
      <c r="P229" s="73">
        <f t="shared" si="85"/>
        <v>1</v>
      </c>
    </row>
    <row r="230" spans="1:16" s="29" customFormat="1" ht="12">
      <c r="A230" s="176"/>
      <c r="B230" s="176"/>
      <c r="C230" s="176"/>
      <c r="D230" s="177"/>
      <c r="E230" s="178" t="s">
        <v>223</v>
      </c>
      <c r="F230" s="112">
        <f t="shared" ref="F230:M230" si="97">SUM(F232-F231)</f>
        <v>9230000</v>
      </c>
      <c r="G230" s="112">
        <f t="shared" si="97"/>
        <v>7920000</v>
      </c>
      <c r="H230" s="112">
        <f t="shared" si="97"/>
        <v>1310000</v>
      </c>
      <c r="I230" s="112">
        <f t="shared" si="97"/>
        <v>0</v>
      </c>
      <c r="J230" s="112">
        <f t="shared" si="97"/>
        <v>11463000</v>
      </c>
      <c r="K230" s="112">
        <f t="shared" si="97"/>
        <v>8353000</v>
      </c>
      <c r="L230" s="112">
        <f t="shared" si="97"/>
        <v>3110000</v>
      </c>
      <c r="M230" s="112">
        <f t="shared" si="97"/>
        <v>0</v>
      </c>
      <c r="N230" s="112"/>
      <c r="P230" s="123">
        <f t="shared" si="85"/>
        <v>1.2419284940411701</v>
      </c>
    </row>
    <row r="231" spans="1:16" s="29" customFormat="1" ht="12">
      <c r="A231" s="39"/>
      <c r="B231" s="39"/>
      <c r="C231" s="39"/>
      <c r="D231" s="55">
        <v>4</v>
      </c>
      <c r="E231" s="46" t="s">
        <v>285</v>
      </c>
      <c r="F231" s="159">
        <f t="shared" si="95"/>
        <v>500000</v>
      </c>
      <c r="G231" s="74">
        <v>500000</v>
      </c>
      <c r="H231" s="74"/>
      <c r="I231" s="74"/>
      <c r="J231" s="112">
        <f t="shared" si="96"/>
        <v>500000</v>
      </c>
      <c r="K231" s="74">
        <v>500000</v>
      </c>
      <c r="L231" s="74"/>
      <c r="M231" s="74"/>
      <c r="N231" s="74"/>
      <c r="P231" s="73">
        <f t="shared" si="85"/>
        <v>1</v>
      </c>
    </row>
    <row r="232" spans="1:16" s="210" customFormat="1" ht="12">
      <c r="A232" s="176"/>
      <c r="B232" s="176"/>
      <c r="C232" s="176"/>
      <c r="D232" s="177"/>
      <c r="E232" s="178" t="s">
        <v>226</v>
      </c>
      <c r="F232" s="112">
        <f t="shared" ref="F232:N232" si="98">SUM(F182+F224+F229+F231)</f>
        <v>9730000</v>
      </c>
      <c r="G232" s="112">
        <f t="shared" si="98"/>
        <v>8420000</v>
      </c>
      <c r="H232" s="112">
        <f t="shared" si="98"/>
        <v>1310000</v>
      </c>
      <c r="I232" s="112">
        <f t="shared" si="98"/>
        <v>0</v>
      </c>
      <c r="J232" s="112">
        <f t="shared" si="98"/>
        <v>11963000</v>
      </c>
      <c r="K232" s="112">
        <f t="shared" si="98"/>
        <v>8853000</v>
      </c>
      <c r="L232" s="112">
        <f t="shared" si="98"/>
        <v>3110000</v>
      </c>
      <c r="M232" s="112">
        <f t="shared" ref="M232" si="99">SUM(M182+M224+M229+M231)</f>
        <v>0</v>
      </c>
      <c r="N232" s="112">
        <f t="shared" si="98"/>
        <v>0</v>
      </c>
      <c r="P232" s="123">
        <f t="shared" si="85"/>
        <v>1.2294964028776978</v>
      </c>
    </row>
    <row r="233" spans="1:16" s="27" customFormat="1" ht="5.25" customHeight="1">
      <c r="A233" s="24"/>
      <c r="B233" s="24"/>
      <c r="C233" s="24"/>
      <c r="D233" s="65"/>
      <c r="E233" s="49"/>
      <c r="F233" s="92"/>
      <c r="G233" s="92"/>
      <c r="H233" s="92"/>
      <c r="I233" s="92"/>
      <c r="J233" s="92"/>
      <c r="K233" s="92"/>
      <c r="L233" s="92"/>
      <c r="M233" s="92"/>
      <c r="N233" s="92"/>
      <c r="P233" s="35"/>
    </row>
    <row r="234" spans="1:16" s="27" customFormat="1" ht="12" hidden="1">
      <c r="A234" s="24"/>
      <c r="B234" s="24"/>
      <c r="C234" s="24"/>
      <c r="D234" s="65"/>
      <c r="E234" s="24"/>
      <c r="F234" s="92"/>
      <c r="G234" s="92"/>
      <c r="H234" s="92"/>
      <c r="I234" s="92"/>
      <c r="J234" s="92"/>
      <c r="K234" s="92"/>
      <c r="L234" s="92"/>
      <c r="M234" s="92"/>
      <c r="N234" s="92"/>
      <c r="P234" s="35"/>
    </row>
    <row r="235" spans="1:16" s="27" customFormat="1" ht="12" hidden="1">
      <c r="A235" s="24"/>
      <c r="B235" s="24"/>
      <c r="C235" s="24"/>
      <c r="D235" s="65"/>
      <c r="E235" s="49" t="s">
        <v>224</v>
      </c>
      <c r="F235" s="92"/>
      <c r="G235" s="92"/>
      <c r="H235" s="92"/>
      <c r="I235" s="92"/>
      <c r="J235" s="92"/>
      <c r="K235" s="92"/>
      <c r="L235" s="92"/>
      <c r="M235" s="92"/>
      <c r="N235" s="92"/>
      <c r="P235" s="35"/>
    </row>
    <row r="236" spans="1:16" s="27" customFormat="1" ht="12" hidden="1">
      <c r="A236" s="24"/>
      <c r="B236" s="24"/>
      <c r="C236" s="24"/>
      <c r="D236" s="65"/>
      <c r="E236" s="24"/>
      <c r="F236" s="92"/>
      <c r="G236" s="92"/>
      <c r="H236" s="92"/>
      <c r="I236" s="92"/>
      <c r="J236" s="92"/>
      <c r="K236" s="92"/>
      <c r="L236" s="92"/>
      <c r="M236" s="92"/>
      <c r="N236" s="92"/>
      <c r="P236" s="35"/>
    </row>
    <row r="237" spans="1:16" s="27" customFormat="1" ht="12" hidden="1">
      <c r="A237" s="24" t="s">
        <v>225</v>
      </c>
      <c r="B237" s="24"/>
      <c r="C237" s="24"/>
      <c r="D237" s="65"/>
      <c r="E237" s="24"/>
      <c r="F237" s="92"/>
      <c r="G237" s="92"/>
      <c r="H237" s="92"/>
      <c r="I237" s="92"/>
      <c r="J237" s="92"/>
      <c r="K237" s="92"/>
      <c r="L237" s="92"/>
      <c r="M237" s="92"/>
      <c r="N237" s="92"/>
      <c r="P237" s="35"/>
    </row>
    <row r="238" spans="1:16" s="27" customFormat="1" ht="12" hidden="1">
      <c r="A238" s="24"/>
      <c r="B238" s="24"/>
      <c r="C238" s="24"/>
      <c r="D238" s="65"/>
      <c r="E238" s="24"/>
      <c r="F238" s="92"/>
      <c r="G238" s="92"/>
      <c r="H238" s="92"/>
      <c r="I238" s="92"/>
      <c r="J238" s="92"/>
      <c r="K238" s="92"/>
      <c r="L238" s="92"/>
      <c r="M238" s="92"/>
      <c r="N238" s="92"/>
      <c r="P238" s="35"/>
    </row>
    <row r="239" spans="1:16" s="27" customFormat="1" ht="12" hidden="1">
      <c r="A239" s="24"/>
      <c r="B239" s="24"/>
      <c r="C239" s="24"/>
      <c r="D239" s="65"/>
      <c r="E239" s="24"/>
      <c r="F239" s="92"/>
      <c r="G239" s="92"/>
      <c r="H239" s="92"/>
      <c r="I239" s="92"/>
      <c r="J239" s="92"/>
      <c r="K239" s="92"/>
      <c r="L239" s="92"/>
      <c r="M239" s="92"/>
      <c r="N239" s="92"/>
      <c r="P239" s="35"/>
    </row>
    <row r="240" spans="1:16" s="27" customFormat="1" ht="12" hidden="1">
      <c r="A240" s="17" t="s">
        <v>0</v>
      </c>
      <c r="B240" s="18"/>
      <c r="C240" s="19"/>
      <c r="D240" s="31"/>
      <c r="E240" s="21" t="s">
        <v>194</v>
      </c>
      <c r="F240" s="93"/>
      <c r="G240" s="93"/>
      <c r="H240" s="93"/>
      <c r="I240" s="93"/>
      <c r="J240" s="93"/>
      <c r="K240" s="93"/>
      <c r="L240" s="93"/>
      <c r="M240" s="93"/>
      <c r="N240" s="93"/>
      <c r="P240" s="71"/>
    </row>
    <row r="241" spans="1:16" s="27" customFormat="1" ht="12" hidden="1">
      <c r="A241" s="25" t="s">
        <v>1</v>
      </c>
      <c r="B241" s="22" t="s">
        <v>3</v>
      </c>
      <c r="C241" s="23" t="s">
        <v>4</v>
      </c>
      <c r="D241" s="31"/>
      <c r="E241" s="23"/>
      <c r="F241" s="94" t="s">
        <v>131</v>
      </c>
      <c r="G241" s="94"/>
      <c r="H241" s="94"/>
      <c r="I241" s="94"/>
      <c r="J241" s="94" t="s">
        <v>131</v>
      </c>
      <c r="K241" s="94"/>
      <c r="L241" s="94"/>
      <c r="M241" s="94"/>
      <c r="N241" s="94"/>
      <c r="P241" s="33" t="s">
        <v>169</v>
      </c>
    </row>
    <row r="242" spans="1:16" s="27" customFormat="1" ht="12" hidden="1">
      <c r="A242" s="26" t="s">
        <v>2</v>
      </c>
      <c r="B242" s="20" t="s">
        <v>2</v>
      </c>
      <c r="C242" s="20"/>
      <c r="D242" s="31"/>
      <c r="E242" s="20"/>
      <c r="F242" s="95" t="s">
        <v>168</v>
      </c>
      <c r="G242" s="95"/>
      <c r="H242" s="95"/>
      <c r="I242" s="95"/>
      <c r="J242" s="95" t="s">
        <v>168</v>
      </c>
      <c r="K242" s="95"/>
      <c r="L242" s="95"/>
      <c r="M242" s="95"/>
      <c r="N242" s="95"/>
      <c r="P242" s="30" t="s">
        <v>170</v>
      </c>
    </row>
    <row r="243" spans="1:16" s="27" customFormat="1" ht="12" hidden="1">
      <c r="A243" s="26"/>
      <c r="B243" s="20"/>
      <c r="C243" s="20"/>
      <c r="D243" s="31"/>
      <c r="E243" s="20" t="s">
        <v>196</v>
      </c>
      <c r="F243" s="95"/>
      <c r="G243" s="95"/>
      <c r="H243" s="95"/>
      <c r="I243" s="95"/>
      <c r="J243" s="95"/>
      <c r="K243" s="95"/>
      <c r="L243" s="95"/>
      <c r="M243" s="95"/>
      <c r="N243" s="95"/>
      <c r="P243" s="30"/>
    </row>
    <row r="244" spans="1:16" s="28" customFormat="1" ht="12" hidden="1">
      <c r="A244" s="38">
        <v>610000</v>
      </c>
      <c r="B244" s="38"/>
      <c r="C244" s="38"/>
      <c r="D244" s="54">
        <v>1</v>
      </c>
      <c r="E244" s="38" t="s">
        <v>174</v>
      </c>
      <c r="F244" s="72">
        <f>SUM(F252+F255+F257+F272+F278)</f>
        <v>7463000</v>
      </c>
      <c r="G244" s="72"/>
      <c r="H244" s="72"/>
      <c r="I244" s="72"/>
      <c r="J244" s="72">
        <f>SUM(J252+J255+J257+J272+J278)</f>
        <v>7463000</v>
      </c>
      <c r="K244" s="72"/>
      <c r="L244" s="72"/>
      <c r="M244" s="72"/>
      <c r="N244" s="72"/>
      <c r="P244" s="73" t="e">
        <f>SUM(J244/I244)</f>
        <v>#DIV/0!</v>
      </c>
    </row>
    <row r="245" spans="1:16" s="29" customFormat="1" ht="12" hidden="1">
      <c r="A245" s="39">
        <v>711100</v>
      </c>
      <c r="B245" s="39"/>
      <c r="C245" s="39"/>
      <c r="D245" s="55" t="s">
        <v>102</v>
      </c>
      <c r="E245" s="39" t="s">
        <v>7</v>
      </c>
      <c r="F245" s="74">
        <f t="shared" ref="F245:P245" si="100">SUM(F246)</f>
        <v>0</v>
      </c>
      <c r="G245" s="74"/>
      <c r="H245" s="74"/>
      <c r="I245" s="74"/>
      <c r="J245" s="74">
        <f t="shared" si="100"/>
        <v>0</v>
      </c>
      <c r="K245" s="74"/>
      <c r="L245" s="74"/>
      <c r="M245" s="74"/>
      <c r="N245" s="74"/>
      <c r="P245" s="89">
        <f t="shared" si="100"/>
        <v>0</v>
      </c>
    </row>
    <row r="246" spans="1:16" s="29" customFormat="1" ht="12" hidden="1">
      <c r="A246" s="39"/>
      <c r="B246" s="39">
        <v>711110</v>
      </c>
      <c r="C246" s="39"/>
      <c r="D246" s="55" t="s">
        <v>12</v>
      </c>
      <c r="E246" s="39" t="s">
        <v>52</v>
      </c>
      <c r="F246" s="74">
        <f>SUM(F247+F249+F250+F251)</f>
        <v>0</v>
      </c>
      <c r="G246" s="74"/>
      <c r="H246" s="74"/>
      <c r="I246" s="74"/>
      <c r="J246" s="74">
        <f t="shared" ref="J246:P246" si="101">SUM(J247+J249+J250+J251)</f>
        <v>0</v>
      </c>
      <c r="K246" s="74"/>
      <c r="L246" s="74"/>
      <c r="M246" s="74"/>
      <c r="N246" s="74"/>
      <c r="P246" s="89">
        <f t="shared" si="101"/>
        <v>0</v>
      </c>
    </row>
    <row r="247" spans="1:16" s="27" customFormat="1" ht="12" hidden="1">
      <c r="A247" s="40"/>
      <c r="B247" s="40"/>
      <c r="C247" s="40">
        <v>711111</v>
      </c>
      <c r="D247" s="56" t="s">
        <v>53</v>
      </c>
      <c r="E247" s="40" t="s">
        <v>8</v>
      </c>
      <c r="F247" s="76">
        <v>0</v>
      </c>
      <c r="G247" s="76"/>
      <c r="H247" s="76"/>
      <c r="I247" s="76"/>
      <c r="J247" s="76">
        <v>0</v>
      </c>
      <c r="K247" s="76"/>
      <c r="L247" s="76"/>
      <c r="M247" s="76"/>
      <c r="N247" s="76"/>
      <c r="P247" s="77">
        <v>0</v>
      </c>
    </row>
    <row r="248" spans="1:16" s="27" customFormat="1" ht="12" hidden="1">
      <c r="A248" s="40"/>
      <c r="B248" s="40"/>
      <c r="C248" s="40"/>
      <c r="D248" s="56"/>
      <c r="E248" s="40"/>
      <c r="F248" s="76"/>
      <c r="G248" s="76"/>
      <c r="H248" s="76"/>
      <c r="I248" s="76"/>
      <c r="J248" s="76"/>
      <c r="K248" s="76"/>
      <c r="L248" s="76"/>
      <c r="M248" s="76"/>
      <c r="N248" s="76"/>
      <c r="P248" s="77"/>
    </row>
    <row r="249" spans="1:16" s="27" customFormat="1" ht="12" hidden="1">
      <c r="A249" s="40"/>
      <c r="B249" s="40"/>
      <c r="C249" s="40">
        <v>711113</v>
      </c>
      <c r="D249" s="56" t="s">
        <v>54</v>
      </c>
      <c r="E249" s="40" t="s">
        <v>9</v>
      </c>
      <c r="F249" s="76">
        <v>0</v>
      </c>
      <c r="G249" s="76"/>
      <c r="H249" s="76"/>
      <c r="I249" s="76"/>
      <c r="J249" s="76">
        <v>0</v>
      </c>
      <c r="K249" s="76"/>
      <c r="L249" s="76"/>
      <c r="M249" s="76"/>
      <c r="N249" s="76"/>
      <c r="P249" s="77">
        <v>0</v>
      </c>
    </row>
    <row r="250" spans="1:16" s="27" customFormat="1" ht="12" hidden="1">
      <c r="A250" s="40"/>
      <c r="B250" s="40"/>
      <c r="C250" s="40">
        <v>711114</v>
      </c>
      <c r="D250" s="56" t="s">
        <v>55</v>
      </c>
      <c r="E250" s="40" t="s">
        <v>10</v>
      </c>
      <c r="F250" s="76">
        <v>0</v>
      </c>
      <c r="G250" s="76"/>
      <c r="H250" s="76"/>
      <c r="I250" s="76"/>
      <c r="J250" s="76">
        <v>0</v>
      </c>
      <c r="K250" s="76"/>
      <c r="L250" s="76"/>
      <c r="M250" s="76"/>
      <c r="N250" s="76"/>
      <c r="P250" s="77">
        <v>0</v>
      </c>
    </row>
    <row r="251" spans="1:16" s="27" customFormat="1" ht="12" hidden="1">
      <c r="A251" s="40"/>
      <c r="B251" s="40"/>
      <c r="C251" s="40">
        <v>711115</v>
      </c>
      <c r="D251" s="56" t="s">
        <v>56</v>
      </c>
      <c r="E251" s="40" t="s">
        <v>11</v>
      </c>
      <c r="F251" s="76">
        <v>0</v>
      </c>
      <c r="G251" s="76"/>
      <c r="H251" s="76"/>
      <c r="I251" s="76"/>
      <c r="J251" s="76">
        <v>0</v>
      </c>
      <c r="K251" s="76"/>
      <c r="L251" s="76"/>
      <c r="M251" s="76"/>
      <c r="N251" s="76"/>
      <c r="P251" s="77">
        <v>0</v>
      </c>
    </row>
    <row r="252" spans="1:16" s="29" customFormat="1" ht="12" hidden="1">
      <c r="A252" s="39">
        <v>611000</v>
      </c>
      <c r="B252" s="39"/>
      <c r="C252" s="39"/>
      <c r="D252" s="55" t="s">
        <v>102</v>
      </c>
      <c r="E252" s="39" t="s">
        <v>197</v>
      </c>
      <c r="F252" s="74">
        <f>SUM(F253+F254)</f>
        <v>2429900</v>
      </c>
      <c r="G252" s="87"/>
      <c r="H252" s="87"/>
      <c r="I252" s="87"/>
      <c r="J252" s="74">
        <f>SUM(J253+J254)</f>
        <v>2429900</v>
      </c>
      <c r="K252" s="87"/>
      <c r="L252" s="87"/>
      <c r="M252" s="87"/>
      <c r="N252" s="87"/>
      <c r="P252" s="73" t="e">
        <f t="shared" ref="P252:P259" si="102">SUM(J252/I252)</f>
        <v>#DIV/0!</v>
      </c>
    </row>
    <row r="253" spans="1:16" s="27" customFormat="1" ht="12" hidden="1">
      <c r="A253" s="40"/>
      <c r="B253" s="40">
        <v>611100</v>
      </c>
      <c r="C253" s="40"/>
      <c r="D253" s="56" t="s">
        <v>12</v>
      </c>
      <c r="E253" s="40" t="s">
        <v>198</v>
      </c>
      <c r="F253" s="76">
        <v>1877200</v>
      </c>
      <c r="G253" s="96"/>
      <c r="H253" s="96"/>
      <c r="I253" s="96"/>
      <c r="J253" s="76">
        <v>1877200</v>
      </c>
      <c r="K253" s="96"/>
      <c r="L253" s="96"/>
      <c r="M253" s="96"/>
      <c r="N253" s="96"/>
      <c r="P253" s="88" t="e">
        <f t="shared" si="102"/>
        <v>#DIV/0!</v>
      </c>
    </row>
    <row r="254" spans="1:16" s="27" customFormat="1" ht="12" hidden="1">
      <c r="A254" s="40"/>
      <c r="B254" s="40">
        <v>611200</v>
      </c>
      <c r="C254" s="40"/>
      <c r="D254" s="56" t="s">
        <v>133</v>
      </c>
      <c r="E254" s="40" t="s">
        <v>199</v>
      </c>
      <c r="F254" s="76">
        <v>552700</v>
      </c>
      <c r="G254" s="96"/>
      <c r="H254" s="96"/>
      <c r="I254" s="96"/>
      <c r="J254" s="76">
        <v>552700</v>
      </c>
      <c r="K254" s="96"/>
      <c r="L254" s="96"/>
      <c r="M254" s="96"/>
      <c r="N254" s="96"/>
      <c r="P254" s="73" t="e">
        <f t="shared" si="102"/>
        <v>#DIV/0!</v>
      </c>
    </row>
    <row r="255" spans="1:16" s="29" customFormat="1" ht="12" hidden="1">
      <c r="A255" s="39">
        <v>612000</v>
      </c>
      <c r="B255" s="39"/>
      <c r="C255" s="39"/>
      <c r="D255" s="55" t="s">
        <v>57</v>
      </c>
      <c r="E255" s="39" t="s">
        <v>175</v>
      </c>
      <c r="F255" s="74">
        <f>SUM(F256)</f>
        <v>209000</v>
      </c>
      <c r="G255" s="87"/>
      <c r="H255" s="87"/>
      <c r="I255" s="87"/>
      <c r="J255" s="74">
        <f>SUM(J256)</f>
        <v>209000</v>
      </c>
      <c r="K255" s="87"/>
      <c r="L255" s="87"/>
      <c r="M255" s="87"/>
      <c r="N255" s="87"/>
      <c r="P255" s="73" t="e">
        <f t="shared" si="102"/>
        <v>#DIV/0!</v>
      </c>
    </row>
    <row r="256" spans="1:16" s="27" customFormat="1" ht="12" hidden="1">
      <c r="A256" s="40"/>
      <c r="B256" s="40">
        <v>612100</v>
      </c>
      <c r="C256" s="40"/>
      <c r="D256" s="56" t="s">
        <v>58</v>
      </c>
      <c r="E256" s="40" t="s">
        <v>175</v>
      </c>
      <c r="F256" s="76">
        <v>209000</v>
      </c>
      <c r="G256" s="96"/>
      <c r="H256" s="96"/>
      <c r="I256" s="96"/>
      <c r="J256" s="76">
        <v>209000</v>
      </c>
      <c r="K256" s="96"/>
      <c r="L256" s="96"/>
      <c r="M256" s="96"/>
      <c r="N256" s="96"/>
      <c r="P256" s="88" t="e">
        <f t="shared" si="102"/>
        <v>#DIV/0!</v>
      </c>
    </row>
    <row r="257" spans="1:16" s="29" customFormat="1" ht="12" hidden="1">
      <c r="A257" s="39">
        <v>613000</v>
      </c>
      <c r="B257" s="39"/>
      <c r="C257" s="39"/>
      <c r="D257" s="55" t="s">
        <v>60</v>
      </c>
      <c r="E257" s="39" t="s">
        <v>200</v>
      </c>
      <c r="F257" s="74">
        <f>SUM(F258:F271)</f>
        <v>1899200</v>
      </c>
      <c r="G257" s="87"/>
      <c r="H257" s="87"/>
      <c r="I257" s="87"/>
      <c r="J257" s="74">
        <f>SUM(J258:J271)</f>
        <v>1899200</v>
      </c>
      <c r="K257" s="87"/>
      <c r="L257" s="87"/>
      <c r="M257" s="87"/>
      <c r="N257" s="87"/>
      <c r="P257" s="73" t="e">
        <f t="shared" si="102"/>
        <v>#DIV/0!</v>
      </c>
    </row>
    <row r="258" spans="1:16" s="27" customFormat="1" ht="12" hidden="1">
      <c r="A258" s="40"/>
      <c r="B258" s="40">
        <v>613100</v>
      </c>
      <c r="C258" s="40"/>
      <c r="D258" s="56" t="s">
        <v>61</v>
      </c>
      <c r="E258" s="40" t="s">
        <v>176</v>
      </c>
      <c r="F258" s="76">
        <v>16600</v>
      </c>
      <c r="G258" s="96"/>
      <c r="H258" s="96"/>
      <c r="I258" s="96"/>
      <c r="J258" s="76">
        <v>16600</v>
      </c>
      <c r="K258" s="96"/>
      <c r="L258" s="96"/>
      <c r="M258" s="96"/>
      <c r="N258" s="96"/>
      <c r="P258" s="88" t="e">
        <f t="shared" si="102"/>
        <v>#DIV/0!</v>
      </c>
    </row>
    <row r="259" spans="1:16" s="27" customFormat="1" ht="12" hidden="1">
      <c r="A259" s="40"/>
      <c r="B259" s="40">
        <v>613200</v>
      </c>
      <c r="C259" s="40"/>
      <c r="D259" s="56" t="s">
        <v>142</v>
      </c>
      <c r="E259" s="40" t="s">
        <v>177</v>
      </c>
      <c r="F259" s="76">
        <v>290000</v>
      </c>
      <c r="G259" s="96"/>
      <c r="H259" s="96"/>
      <c r="I259" s="96"/>
      <c r="J259" s="76">
        <v>290000</v>
      </c>
      <c r="K259" s="96"/>
      <c r="L259" s="96"/>
      <c r="M259" s="96"/>
      <c r="N259" s="96"/>
      <c r="P259" s="73" t="e">
        <f t="shared" si="102"/>
        <v>#DIV/0!</v>
      </c>
    </row>
    <row r="260" spans="1:16" s="27" customFormat="1" ht="12" hidden="1">
      <c r="A260" s="40"/>
      <c r="B260" s="40"/>
      <c r="C260" s="40"/>
      <c r="D260" s="56"/>
      <c r="E260" s="40"/>
      <c r="F260" s="76"/>
      <c r="G260" s="76"/>
      <c r="H260" s="76"/>
      <c r="I260" s="76"/>
      <c r="J260" s="76"/>
      <c r="K260" s="76"/>
      <c r="L260" s="76"/>
      <c r="M260" s="76"/>
      <c r="N260" s="76"/>
      <c r="P260" s="77"/>
    </row>
    <row r="261" spans="1:16" s="27" customFormat="1" ht="12" hidden="1">
      <c r="A261" s="40"/>
      <c r="B261" s="40"/>
      <c r="C261" s="40"/>
      <c r="D261" s="56"/>
      <c r="E261" s="40"/>
      <c r="F261" s="76"/>
      <c r="G261" s="76"/>
      <c r="H261" s="76"/>
      <c r="I261" s="76"/>
      <c r="J261" s="76"/>
      <c r="K261" s="76"/>
      <c r="L261" s="76"/>
      <c r="M261" s="76"/>
      <c r="N261" s="76"/>
      <c r="P261" s="77"/>
    </row>
    <row r="262" spans="1:16" s="27" customFormat="1" ht="12" hidden="1">
      <c r="A262" s="40"/>
      <c r="B262" s="40"/>
      <c r="C262" s="40"/>
      <c r="D262" s="56"/>
      <c r="E262" s="40"/>
      <c r="F262" s="76"/>
      <c r="G262" s="76"/>
      <c r="H262" s="76"/>
      <c r="I262" s="76"/>
      <c r="J262" s="76"/>
      <c r="K262" s="76"/>
      <c r="L262" s="76"/>
      <c r="M262" s="76"/>
      <c r="N262" s="76"/>
      <c r="P262" s="77"/>
    </row>
    <row r="263" spans="1:16" s="27" customFormat="1" ht="12" hidden="1">
      <c r="A263" s="40"/>
      <c r="B263" s="40"/>
      <c r="C263" s="40"/>
      <c r="D263" s="56"/>
      <c r="E263" s="40"/>
      <c r="F263" s="76"/>
      <c r="G263" s="76"/>
      <c r="H263" s="76"/>
      <c r="I263" s="76"/>
      <c r="J263" s="76"/>
      <c r="K263" s="76"/>
      <c r="L263" s="76"/>
      <c r="M263" s="76"/>
      <c r="N263" s="76"/>
      <c r="P263" s="77"/>
    </row>
    <row r="264" spans="1:16" s="27" customFormat="1" ht="12" hidden="1">
      <c r="A264" s="40"/>
      <c r="B264" s="40"/>
      <c r="C264" s="40"/>
      <c r="D264" s="56"/>
      <c r="E264" s="40"/>
      <c r="F264" s="76"/>
      <c r="G264" s="76"/>
      <c r="H264" s="76"/>
      <c r="I264" s="76"/>
      <c r="J264" s="76"/>
      <c r="K264" s="76"/>
      <c r="L264" s="76"/>
      <c r="M264" s="76"/>
      <c r="N264" s="76"/>
      <c r="P264" s="77"/>
    </row>
    <row r="265" spans="1:16" s="27" customFormat="1" ht="12" hidden="1">
      <c r="A265" s="40"/>
      <c r="B265" s="40">
        <v>613300</v>
      </c>
      <c r="C265" s="40"/>
      <c r="D265" s="56" t="s">
        <v>178</v>
      </c>
      <c r="E265" s="40" t="s">
        <v>179</v>
      </c>
      <c r="F265" s="76">
        <v>892000</v>
      </c>
      <c r="G265" s="96"/>
      <c r="H265" s="96"/>
      <c r="I265" s="96"/>
      <c r="J265" s="76">
        <v>892000</v>
      </c>
      <c r="K265" s="96"/>
      <c r="L265" s="96"/>
      <c r="M265" s="96"/>
      <c r="N265" s="96"/>
      <c r="P265" s="73" t="e">
        <f>SUM(J265/I265)</f>
        <v>#DIV/0!</v>
      </c>
    </row>
    <row r="266" spans="1:16" s="27" customFormat="1" ht="12" hidden="1">
      <c r="A266" s="40"/>
      <c r="B266" s="40">
        <v>613400</v>
      </c>
      <c r="C266" s="40"/>
      <c r="D266" s="56" t="s">
        <v>180</v>
      </c>
      <c r="E266" s="40" t="s">
        <v>201</v>
      </c>
      <c r="F266" s="76">
        <v>66000</v>
      </c>
      <c r="G266" s="96"/>
      <c r="H266" s="96"/>
      <c r="I266" s="96"/>
      <c r="J266" s="76">
        <v>66000</v>
      </c>
      <c r="K266" s="96"/>
      <c r="L266" s="96"/>
      <c r="M266" s="96"/>
      <c r="N266" s="96"/>
      <c r="P266" s="88" t="e">
        <f>SUM(J266/I266)</f>
        <v>#DIV/0!</v>
      </c>
    </row>
    <row r="267" spans="1:16" s="27" customFormat="1" ht="12" hidden="1">
      <c r="A267" s="40"/>
      <c r="B267" s="40">
        <v>613500</v>
      </c>
      <c r="C267" s="40"/>
      <c r="D267" s="56" t="s">
        <v>181</v>
      </c>
      <c r="E267" s="40" t="s">
        <v>182</v>
      </c>
      <c r="F267" s="76">
        <v>179000</v>
      </c>
      <c r="G267" s="96"/>
      <c r="H267" s="96"/>
      <c r="I267" s="96"/>
      <c r="J267" s="76">
        <v>179000</v>
      </c>
      <c r="K267" s="96"/>
      <c r="L267" s="96"/>
      <c r="M267" s="96"/>
      <c r="N267" s="96"/>
      <c r="P267" s="88" t="e">
        <f>SUM(J267/I267)</f>
        <v>#DIV/0!</v>
      </c>
    </row>
    <row r="268" spans="1:16" s="27" customFormat="1" ht="12" hidden="1">
      <c r="A268" s="40"/>
      <c r="B268" s="40">
        <v>613700</v>
      </c>
      <c r="C268" s="40"/>
      <c r="D268" s="56" t="s">
        <v>183</v>
      </c>
      <c r="E268" s="40" t="s">
        <v>202</v>
      </c>
      <c r="F268" s="76">
        <v>168000</v>
      </c>
      <c r="G268" s="96"/>
      <c r="H268" s="96"/>
      <c r="I268" s="96"/>
      <c r="J268" s="76">
        <v>168000</v>
      </c>
      <c r="K268" s="96"/>
      <c r="L268" s="96"/>
      <c r="M268" s="96"/>
      <c r="N268" s="96"/>
      <c r="P268" s="73" t="e">
        <f>SUM(J268/I268)</f>
        <v>#DIV/0!</v>
      </c>
    </row>
    <row r="269" spans="1:16" s="27" customFormat="1" ht="12" hidden="1">
      <c r="A269" s="40"/>
      <c r="B269" s="40">
        <v>613800</v>
      </c>
      <c r="C269" s="40"/>
      <c r="D269" s="56" t="s">
        <v>184</v>
      </c>
      <c r="E269" s="40" t="s">
        <v>203</v>
      </c>
      <c r="F269" s="76">
        <v>13000</v>
      </c>
      <c r="G269" s="96"/>
      <c r="H269" s="96"/>
      <c r="I269" s="96"/>
      <c r="J269" s="76">
        <v>13000</v>
      </c>
      <c r="K269" s="96"/>
      <c r="L269" s="96"/>
      <c r="M269" s="96"/>
      <c r="N269" s="96"/>
      <c r="P269" s="73" t="e">
        <f>SUM(J269/I269)</f>
        <v>#DIV/0!</v>
      </c>
    </row>
    <row r="270" spans="1:16" s="27" customFormat="1" ht="12" hidden="1">
      <c r="A270" s="40"/>
      <c r="B270" s="40"/>
      <c r="C270" s="40"/>
      <c r="D270" s="56"/>
      <c r="E270" s="40"/>
      <c r="F270" s="76"/>
      <c r="G270" s="76"/>
      <c r="H270" s="76"/>
      <c r="I270" s="76"/>
      <c r="J270" s="76"/>
      <c r="K270" s="76"/>
      <c r="L270" s="76"/>
      <c r="M270" s="76"/>
      <c r="N270" s="76"/>
      <c r="P270" s="77"/>
    </row>
    <row r="271" spans="1:16" s="27" customFormat="1" ht="12" hidden="1">
      <c r="A271" s="40"/>
      <c r="B271" s="40">
        <v>613900</v>
      </c>
      <c r="C271" s="40"/>
      <c r="D271" s="56" t="s">
        <v>185</v>
      </c>
      <c r="E271" s="40" t="s">
        <v>204</v>
      </c>
      <c r="F271" s="76">
        <v>274600</v>
      </c>
      <c r="G271" s="96"/>
      <c r="H271" s="96"/>
      <c r="I271" s="96"/>
      <c r="J271" s="76">
        <v>274600</v>
      </c>
      <c r="K271" s="96"/>
      <c r="L271" s="96"/>
      <c r="M271" s="96"/>
      <c r="N271" s="96"/>
      <c r="P271" s="73" t="e">
        <f t="shared" ref="P271:P288" si="103">SUM(J271/I271)</f>
        <v>#DIV/0!</v>
      </c>
    </row>
    <row r="272" spans="1:16" s="29" customFormat="1" ht="12" hidden="1">
      <c r="A272" s="39">
        <v>614000</v>
      </c>
      <c r="B272" s="39"/>
      <c r="C272" s="39"/>
      <c r="D272" s="55" t="s">
        <v>186</v>
      </c>
      <c r="E272" s="39" t="s">
        <v>205</v>
      </c>
      <c r="F272" s="74">
        <f>SUM(F273:F277)</f>
        <v>2249900</v>
      </c>
      <c r="G272" s="87"/>
      <c r="H272" s="87"/>
      <c r="I272" s="87"/>
      <c r="J272" s="74">
        <f>SUM(J273:J277)</f>
        <v>2249900</v>
      </c>
      <c r="K272" s="87"/>
      <c r="L272" s="87"/>
      <c r="M272" s="87"/>
      <c r="N272" s="87"/>
      <c r="P272" s="73" t="e">
        <f t="shared" si="103"/>
        <v>#DIV/0!</v>
      </c>
    </row>
    <row r="273" spans="1:16" s="27" customFormat="1" ht="12" hidden="1">
      <c r="A273" s="40"/>
      <c r="B273" s="40">
        <v>614100</v>
      </c>
      <c r="C273" s="40"/>
      <c r="D273" s="56" t="s">
        <v>187</v>
      </c>
      <c r="E273" s="40" t="s">
        <v>206</v>
      </c>
      <c r="F273" s="76">
        <v>140500</v>
      </c>
      <c r="G273" s="96"/>
      <c r="H273" s="96"/>
      <c r="I273" s="96"/>
      <c r="J273" s="76">
        <v>140500</v>
      </c>
      <c r="K273" s="96"/>
      <c r="L273" s="96"/>
      <c r="M273" s="96"/>
      <c r="N273" s="96"/>
      <c r="P273" s="88" t="e">
        <f t="shared" si="103"/>
        <v>#DIV/0!</v>
      </c>
    </row>
    <row r="274" spans="1:16" s="27" customFormat="1" ht="12" hidden="1">
      <c r="A274" s="40"/>
      <c r="B274" s="40">
        <v>614200</v>
      </c>
      <c r="C274" s="40"/>
      <c r="D274" s="56" t="s">
        <v>188</v>
      </c>
      <c r="E274" s="40" t="s">
        <v>207</v>
      </c>
      <c r="F274" s="76">
        <v>1108400</v>
      </c>
      <c r="G274" s="96"/>
      <c r="H274" s="96"/>
      <c r="I274" s="96"/>
      <c r="J274" s="76">
        <v>1108400</v>
      </c>
      <c r="K274" s="96"/>
      <c r="L274" s="96"/>
      <c r="M274" s="96"/>
      <c r="N274" s="96"/>
      <c r="P274" s="73" t="e">
        <f t="shared" si="103"/>
        <v>#DIV/0!</v>
      </c>
    </row>
    <row r="275" spans="1:16" s="27" customFormat="1" ht="12" hidden="1">
      <c r="A275" s="40"/>
      <c r="B275" s="40">
        <v>614300</v>
      </c>
      <c r="C275" s="40"/>
      <c r="D275" s="56" t="s">
        <v>191</v>
      </c>
      <c r="E275" s="40" t="s">
        <v>208</v>
      </c>
      <c r="F275" s="76">
        <v>496000</v>
      </c>
      <c r="G275" s="96"/>
      <c r="H275" s="96"/>
      <c r="I275" s="96"/>
      <c r="J275" s="76">
        <v>496000</v>
      </c>
      <c r="K275" s="96"/>
      <c r="L275" s="96"/>
      <c r="M275" s="96"/>
      <c r="N275" s="96"/>
      <c r="P275" s="88" t="e">
        <f t="shared" si="103"/>
        <v>#DIV/0!</v>
      </c>
    </row>
    <row r="276" spans="1:16" s="27" customFormat="1" ht="12" hidden="1">
      <c r="A276" s="40"/>
      <c r="B276" s="40">
        <v>614400</v>
      </c>
      <c r="C276" s="40"/>
      <c r="D276" s="56" t="s">
        <v>189</v>
      </c>
      <c r="E276" s="40" t="s">
        <v>209</v>
      </c>
      <c r="F276" s="76">
        <v>475000</v>
      </c>
      <c r="G276" s="96"/>
      <c r="H276" s="96"/>
      <c r="I276" s="96"/>
      <c r="J276" s="76">
        <v>475000</v>
      </c>
      <c r="K276" s="96"/>
      <c r="L276" s="96"/>
      <c r="M276" s="96"/>
      <c r="N276" s="96"/>
      <c r="P276" s="88" t="e">
        <f t="shared" si="103"/>
        <v>#DIV/0!</v>
      </c>
    </row>
    <row r="277" spans="1:16" s="27" customFormat="1" ht="12" hidden="1">
      <c r="A277" s="40"/>
      <c r="B277" s="40">
        <v>614800</v>
      </c>
      <c r="C277" s="40"/>
      <c r="D277" s="56" t="s">
        <v>190</v>
      </c>
      <c r="E277" s="40" t="s">
        <v>210</v>
      </c>
      <c r="F277" s="76">
        <v>30000</v>
      </c>
      <c r="G277" s="96"/>
      <c r="H277" s="96"/>
      <c r="I277" s="96"/>
      <c r="J277" s="76">
        <v>30000</v>
      </c>
      <c r="K277" s="96"/>
      <c r="L277" s="96"/>
      <c r="M277" s="96"/>
      <c r="N277" s="96"/>
      <c r="P277" s="73" t="e">
        <f t="shared" si="103"/>
        <v>#DIV/0!</v>
      </c>
    </row>
    <row r="278" spans="1:16" s="29" customFormat="1" ht="12" hidden="1">
      <c r="A278" s="39">
        <v>615000</v>
      </c>
      <c r="B278" s="39"/>
      <c r="C278" s="39"/>
      <c r="D278" s="55" t="s">
        <v>211</v>
      </c>
      <c r="E278" s="39" t="s">
        <v>212</v>
      </c>
      <c r="F278" s="74">
        <f>SUM(F279+F280)</f>
        <v>675000</v>
      </c>
      <c r="G278" s="87"/>
      <c r="H278" s="87"/>
      <c r="I278" s="87"/>
      <c r="J278" s="74">
        <f>SUM(J279+J280)</f>
        <v>675000</v>
      </c>
      <c r="K278" s="87"/>
      <c r="L278" s="87"/>
      <c r="M278" s="87"/>
      <c r="N278" s="87"/>
      <c r="P278" s="73" t="e">
        <f t="shared" si="103"/>
        <v>#DIV/0!</v>
      </c>
    </row>
    <row r="279" spans="1:16" s="27" customFormat="1" ht="12" hidden="1">
      <c r="A279" s="40"/>
      <c r="B279" s="40">
        <v>615100</v>
      </c>
      <c r="C279" s="40"/>
      <c r="D279" s="56" t="s">
        <v>213</v>
      </c>
      <c r="E279" s="40" t="s">
        <v>215</v>
      </c>
      <c r="F279" s="76">
        <v>55000</v>
      </c>
      <c r="G279" s="96"/>
      <c r="H279" s="96"/>
      <c r="I279" s="96"/>
      <c r="J279" s="76">
        <v>55000</v>
      </c>
      <c r="K279" s="96"/>
      <c r="L279" s="96"/>
      <c r="M279" s="96"/>
      <c r="N279" s="96"/>
      <c r="P279" s="88" t="e">
        <f t="shared" si="103"/>
        <v>#DIV/0!</v>
      </c>
    </row>
    <row r="280" spans="1:16" s="27" customFormat="1" ht="12" hidden="1">
      <c r="A280" s="40"/>
      <c r="B280" s="40">
        <v>615200</v>
      </c>
      <c r="C280" s="40"/>
      <c r="D280" s="56" t="s">
        <v>214</v>
      </c>
      <c r="E280" s="40" t="s">
        <v>216</v>
      </c>
      <c r="F280" s="76">
        <v>620000</v>
      </c>
      <c r="G280" s="96"/>
      <c r="H280" s="96"/>
      <c r="I280" s="96"/>
      <c r="J280" s="76">
        <v>620000</v>
      </c>
      <c r="K280" s="96"/>
      <c r="L280" s="96"/>
      <c r="M280" s="96"/>
      <c r="N280" s="96"/>
      <c r="P280" s="73" t="e">
        <f t="shared" si="103"/>
        <v>#DIV/0!</v>
      </c>
    </row>
    <row r="281" spans="1:16" s="29" customFormat="1" ht="12" hidden="1">
      <c r="A281" s="39">
        <v>810000</v>
      </c>
      <c r="B281" s="39"/>
      <c r="C281" s="39"/>
      <c r="D281" s="55">
        <v>2</v>
      </c>
      <c r="E281" s="46" t="s">
        <v>217</v>
      </c>
      <c r="F281" s="74">
        <f>SUM(F282:F285)</f>
        <v>997000</v>
      </c>
      <c r="G281" s="87"/>
      <c r="H281" s="87"/>
      <c r="I281" s="87"/>
      <c r="J281" s="74">
        <f>SUM(J282:J285)</f>
        <v>997000</v>
      </c>
      <c r="K281" s="87"/>
      <c r="L281" s="87"/>
      <c r="M281" s="87"/>
      <c r="N281" s="87"/>
      <c r="P281" s="73" t="e">
        <f t="shared" si="103"/>
        <v>#DIV/0!</v>
      </c>
    </row>
    <row r="282" spans="1:16" s="27" customFormat="1" ht="12" hidden="1">
      <c r="A282" s="40"/>
      <c r="B282" s="40">
        <v>821100</v>
      </c>
      <c r="C282" s="40"/>
      <c r="D282" s="56" t="s">
        <v>68</v>
      </c>
      <c r="E282" s="40" t="s">
        <v>218</v>
      </c>
      <c r="F282" s="76">
        <v>20000</v>
      </c>
      <c r="G282" s="96"/>
      <c r="H282" s="96"/>
      <c r="I282" s="96"/>
      <c r="J282" s="76">
        <v>20000</v>
      </c>
      <c r="K282" s="96"/>
      <c r="L282" s="96"/>
      <c r="M282" s="96"/>
      <c r="N282" s="96"/>
      <c r="P282" s="88" t="e">
        <f t="shared" si="103"/>
        <v>#DIV/0!</v>
      </c>
    </row>
    <row r="283" spans="1:16" s="27" customFormat="1" ht="12" hidden="1">
      <c r="A283" s="40"/>
      <c r="B283" s="40">
        <v>821300</v>
      </c>
      <c r="C283" s="40"/>
      <c r="D283" s="56" t="s">
        <v>192</v>
      </c>
      <c r="E283" s="40" t="s">
        <v>193</v>
      </c>
      <c r="F283" s="76">
        <v>72000</v>
      </c>
      <c r="G283" s="96"/>
      <c r="H283" s="96"/>
      <c r="I283" s="96"/>
      <c r="J283" s="76">
        <v>72000</v>
      </c>
      <c r="K283" s="96"/>
      <c r="L283" s="96"/>
      <c r="M283" s="96"/>
      <c r="N283" s="96"/>
      <c r="P283" s="73" t="e">
        <f t="shared" si="103"/>
        <v>#DIV/0!</v>
      </c>
    </row>
    <row r="284" spans="1:16" s="27" customFormat="1" ht="12" hidden="1">
      <c r="A284" s="40"/>
      <c r="B284" s="40">
        <v>821500</v>
      </c>
      <c r="C284" s="40"/>
      <c r="D284" s="56" t="s">
        <v>74</v>
      </c>
      <c r="E284" s="40" t="s">
        <v>219</v>
      </c>
      <c r="F284" s="76">
        <v>40000</v>
      </c>
      <c r="G284" s="96"/>
      <c r="H284" s="96"/>
      <c r="I284" s="96"/>
      <c r="J284" s="76">
        <v>40000</v>
      </c>
      <c r="K284" s="96"/>
      <c r="L284" s="96"/>
      <c r="M284" s="96"/>
      <c r="N284" s="96"/>
      <c r="P284" s="88" t="e">
        <f t="shared" si="103"/>
        <v>#DIV/0!</v>
      </c>
    </row>
    <row r="285" spans="1:16" s="27" customFormat="1" ht="12" hidden="1">
      <c r="A285" s="40"/>
      <c r="B285" s="40">
        <v>821600</v>
      </c>
      <c r="C285" s="40"/>
      <c r="D285" s="56" t="s">
        <v>78</v>
      </c>
      <c r="E285" s="40" t="s">
        <v>220</v>
      </c>
      <c r="F285" s="76">
        <v>865000</v>
      </c>
      <c r="G285" s="96"/>
      <c r="H285" s="96"/>
      <c r="I285" s="96"/>
      <c r="J285" s="76">
        <v>865000</v>
      </c>
      <c r="K285" s="96"/>
      <c r="L285" s="96"/>
      <c r="M285" s="96"/>
      <c r="N285" s="96"/>
      <c r="P285" s="73" t="e">
        <f t="shared" si="103"/>
        <v>#DIV/0!</v>
      </c>
    </row>
    <row r="286" spans="1:16" s="29" customFormat="1" ht="12" hidden="1">
      <c r="A286" s="39"/>
      <c r="B286" s="39"/>
      <c r="C286" s="39"/>
      <c r="D286" s="55">
        <v>3</v>
      </c>
      <c r="E286" s="46" t="s">
        <v>221</v>
      </c>
      <c r="F286" s="74">
        <v>40000</v>
      </c>
      <c r="G286" s="87"/>
      <c r="H286" s="87"/>
      <c r="I286" s="87"/>
      <c r="J286" s="74">
        <v>40000</v>
      </c>
      <c r="K286" s="87"/>
      <c r="L286" s="87"/>
      <c r="M286" s="87"/>
      <c r="N286" s="87"/>
      <c r="P286" s="73" t="e">
        <f t="shared" si="103"/>
        <v>#DIV/0!</v>
      </c>
    </row>
    <row r="287" spans="1:16" s="29" customFormat="1" ht="12" hidden="1">
      <c r="A287" s="39"/>
      <c r="B287" s="39"/>
      <c r="C287" s="39"/>
      <c r="D287" s="55">
        <v>4</v>
      </c>
      <c r="E287" s="46" t="s">
        <v>222</v>
      </c>
      <c r="F287" s="74">
        <v>500000</v>
      </c>
      <c r="G287" s="87"/>
      <c r="H287" s="87"/>
      <c r="I287" s="87"/>
      <c r="J287" s="74">
        <v>500000</v>
      </c>
      <c r="K287" s="87"/>
      <c r="L287" s="87"/>
      <c r="M287" s="87"/>
      <c r="N287" s="87"/>
      <c r="P287" s="73" t="e">
        <f t="shared" si="103"/>
        <v>#DIV/0!</v>
      </c>
    </row>
    <row r="288" spans="1:16" s="27" customFormat="1" ht="12" hidden="1">
      <c r="A288" s="40"/>
      <c r="B288" s="40"/>
      <c r="C288" s="40"/>
      <c r="D288" s="56"/>
      <c r="E288" s="46" t="s">
        <v>223</v>
      </c>
      <c r="F288" s="76">
        <f>SUM(F244+F281+F286+F287)</f>
        <v>9000000</v>
      </c>
      <c r="G288" s="96"/>
      <c r="H288" s="96"/>
      <c r="I288" s="96"/>
      <c r="J288" s="76">
        <f>SUM(J244+J281+J286+J287)</f>
        <v>9000000</v>
      </c>
      <c r="K288" s="96"/>
      <c r="L288" s="96"/>
      <c r="M288" s="96"/>
      <c r="N288" s="96"/>
      <c r="P288" s="88" t="e">
        <f t="shared" si="103"/>
        <v>#DIV/0!</v>
      </c>
    </row>
    <row r="289" spans="1:16" s="27" customFormat="1" ht="12" hidden="1">
      <c r="A289" s="24"/>
      <c r="B289" s="24"/>
      <c r="C289" s="24"/>
      <c r="D289" s="65"/>
      <c r="E289" s="24"/>
      <c r="F289" s="92"/>
      <c r="G289" s="92"/>
      <c r="H289" s="92"/>
      <c r="I289" s="92"/>
      <c r="J289" s="92"/>
      <c r="K289" s="92"/>
      <c r="L289" s="92"/>
      <c r="M289" s="92"/>
      <c r="N289" s="92"/>
      <c r="P289" s="35"/>
    </row>
    <row r="290" spans="1:16" s="27" customFormat="1" ht="12" hidden="1">
      <c r="A290" s="24"/>
      <c r="B290" s="24"/>
      <c r="C290" s="24"/>
      <c r="D290" s="65"/>
      <c r="E290" s="24"/>
      <c r="F290" s="92"/>
      <c r="G290" s="92"/>
      <c r="H290" s="92"/>
      <c r="I290" s="92"/>
      <c r="J290" s="92"/>
      <c r="K290" s="92"/>
      <c r="L290" s="92"/>
      <c r="M290" s="92"/>
      <c r="N290" s="92"/>
      <c r="P290" s="35"/>
    </row>
    <row r="291" spans="1:16" s="27" customFormat="1" ht="12" hidden="1">
      <c r="A291" s="24"/>
      <c r="B291" s="24"/>
      <c r="C291" s="24"/>
      <c r="D291" s="65"/>
      <c r="E291" s="24"/>
      <c r="F291" s="92"/>
      <c r="G291" s="92"/>
      <c r="H291" s="92"/>
      <c r="I291" s="92"/>
      <c r="J291" s="92"/>
      <c r="K291" s="92"/>
      <c r="L291" s="92"/>
      <c r="M291" s="92"/>
      <c r="N291" s="92"/>
      <c r="P291" s="35"/>
    </row>
    <row r="292" spans="1:16" s="27" customFormat="1" ht="12" hidden="1">
      <c r="A292" s="24"/>
      <c r="B292" s="24"/>
      <c r="C292" s="24"/>
      <c r="D292" s="65"/>
      <c r="E292" s="24"/>
      <c r="F292" s="92"/>
      <c r="G292" s="92"/>
      <c r="H292" s="92"/>
      <c r="I292" s="92"/>
      <c r="J292" s="92"/>
      <c r="K292" s="92"/>
      <c r="L292" s="92"/>
      <c r="M292" s="92"/>
      <c r="N292" s="92"/>
      <c r="P292" s="35"/>
    </row>
    <row r="293" spans="1:16" s="27" customFormat="1" ht="12" hidden="1">
      <c r="A293" s="24"/>
      <c r="B293" s="24"/>
      <c r="C293" s="24"/>
      <c r="D293" s="65"/>
      <c r="E293" s="24"/>
      <c r="F293" s="92"/>
      <c r="G293" s="92"/>
      <c r="H293" s="92"/>
      <c r="I293" s="92"/>
      <c r="J293" s="92"/>
      <c r="K293" s="92"/>
      <c r="L293" s="92"/>
      <c r="M293" s="92"/>
      <c r="N293" s="92"/>
      <c r="P293" s="35"/>
    </row>
    <row r="294" spans="1:16" s="27" customFormat="1" ht="12">
      <c r="D294" s="188"/>
      <c r="E294" s="189" t="s">
        <v>250</v>
      </c>
      <c r="F294" s="190"/>
      <c r="G294" s="190"/>
      <c r="H294" s="190"/>
      <c r="I294" s="190"/>
      <c r="J294" s="190"/>
      <c r="K294" s="190"/>
      <c r="L294" s="190"/>
      <c r="M294" s="190"/>
      <c r="N294" s="190"/>
    </row>
    <row r="295" spans="1:16" s="27" customFormat="1" ht="12">
      <c r="D295" s="188"/>
      <c r="E295" s="189" t="s">
        <v>286</v>
      </c>
      <c r="F295" s="190"/>
      <c r="G295" s="190"/>
      <c r="H295" s="190"/>
      <c r="I295" s="190"/>
      <c r="J295" s="190"/>
      <c r="K295" s="190"/>
      <c r="L295" s="190"/>
      <c r="M295" s="190"/>
      <c r="N295" s="190"/>
    </row>
    <row r="296" spans="1:16" s="27" customFormat="1" ht="12">
      <c r="D296" s="188"/>
      <c r="F296" s="190"/>
      <c r="G296" s="190"/>
      <c r="H296" s="190"/>
      <c r="I296" s="190"/>
      <c r="J296" s="190"/>
      <c r="K296" s="190"/>
      <c r="L296" s="190"/>
      <c r="M296" s="190"/>
      <c r="N296" s="190"/>
    </row>
    <row r="297" spans="1:16" s="102" customFormat="1" ht="12.75">
      <c r="A297" s="102" t="s">
        <v>466</v>
      </c>
      <c r="D297" s="224"/>
      <c r="F297" s="225"/>
      <c r="G297" s="225"/>
      <c r="H297" s="225"/>
      <c r="I297" s="225"/>
      <c r="J297" s="225"/>
      <c r="K297" s="225"/>
      <c r="L297" s="225"/>
      <c r="M297" s="225"/>
      <c r="N297" s="225"/>
    </row>
    <row r="298" spans="1:16" s="27" customFormat="1" ht="12" hidden="1">
      <c r="A298" s="24"/>
      <c r="B298" s="24"/>
      <c r="C298" s="24"/>
      <c r="D298" s="65"/>
      <c r="E298" s="24"/>
      <c r="F298" s="92"/>
      <c r="G298" s="92"/>
      <c r="H298" s="92"/>
      <c r="I298" s="92"/>
      <c r="J298" s="92"/>
      <c r="K298" s="92"/>
      <c r="L298" s="92"/>
      <c r="M298" s="92"/>
      <c r="N298" s="92"/>
      <c r="P298" s="35"/>
    </row>
    <row r="299" spans="1:16" s="27" customFormat="1" ht="12">
      <c r="A299" s="24"/>
      <c r="B299" s="24"/>
      <c r="C299" s="24"/>
      <c r="D299" s="65"/>
      <c r="E299" s="24"/>
      <c r="F299" s="153"/>
      <c r="G299" s="153" t="s">
        <v>376</v>
      </c>
      <c r="H299" s="153"/>
      <c r="I299" s="153"/>
      <c r="J299" s="131"/>
      <c r="K299" s="132" t="s">
        <v>485</v>
      </c>
      <c r="L299" s="132"/>
      <c r="M299" s="132"/>
      <c r="N299" s="132"/>
      <c r="P299" s="263"/>
    </row>
    <row r="300" spans="1:16" s="27" customFormat="1" ht="12">
      <c r="A300" s="179" t="s">
        <v>287</v>
      </c>
      <c r="B300" s="180"/>
      <c r="C300" s="181"/>
      <c r="D300" s="182"/>
      <c r="E300" s="183" t="s">
        <v>194</v>
      </c>
      <c r="F300" s="154" t="s">
        <v>226</v>
      </c>
      <c r="G300" s="154" t="s">
        <v>377</v>
      </c>
      <c r="H300" s="154" t="s">
        <v>380</v>
      </c>
      <c r="I300" s="154"/>
      <c r="J300" s="139" t="s">
        <v>226</v>
      </c>
      <c r="K300" s="139" t="s">
        <v>377</v>
      </c>
      <c r="L300" s="139" t="s">
        <v>380</v>
      </c>
      <c r="M300" s="139" t="s">
        <v>467</v>
      </c>
      <c r="N300" s="139"/>
      <c r="P300" s="139" t="s">
        <v>169</v>
      </c>
    </row>
    <row r="301" spans="1:16" s="27" customFormat="1" ht="12">
      <c r="A301" s="184" t="s">
        <v>288</v>
      </c>
      <c r="B301" s="142" t="s">
        <v>292</v>
      </c>
      <c r="C301" s="142" t="s">
        <v>290</v>
      </c>
      <c r="D301" s="185" t="s">
        <v>252</v>
      </c>
      <c r="E301" s="142"/>
      <c r="F301" s="154" t="s">
        <v>378</v>
      </c>
      <c r="G301" s="154" t="s">
        <v>378</v>
      </c>
      <c r="H301" s="154" t="s">
        <v>378</v>
      </c>
      <c r="I301" s="154" t="s">
        <v>382</v>
      </c>
      <c r="J301" s="139" t="s">
        <v>378</v>
      </c>
      <c r="K301" s="139" t="s">
        <v>378</v>
      </c>
      <c r="L301" s="139" t="s">
        <v>378</v>
      </c>
      <c r="M301" s="139" t="s">
        <v>463</v>
      </c>
      <c r="N301" s="139" t="s">
        <v>382</v>
      </c>
      <c r="P301" s="139" t="s">
        <v>170</v>
      </c>
    </row>
    <row r="302" spans="1:16" s="27" customFormat="1" ht="12">
      <c r="A302" s="143" t="s">
        <v>289</v>
      </c>
      <c r="B302" s="144"/>
      <c r="C302" s="186" t="s">
        <v>291</v>
      </c>
      <c r="D302" s="148" t="s">
        <v>253</v>
      </c>
      <c r="E302" s="144"/>
      <c r="F302" s="153" t="s">
        <v>381</v>
      </c>
      <c r="G302" s="155" t="s">
        <v>379</v>
      </c>
      <c r="H302" s="153" t="s">
        <v>379</v>
      </c>
      <c r="I302" s="155" t="s">
        <v>379</v>
      </c>
      <c r="J302" s="132" t="s">
        <v>381</v>
      </c>
      <c r="K302" s="146" t="s">
        <v>379</v>
      </c>
      <c r="L302" s="132" t="s">
        <v>379</v>
      </c>
      <c r="M302" s="146" t="s">
        <v>461</v>
      </c>
      <c r="N302" s="146" t="s">
        <v>379</v>
      </c>
      <c r="P302" s="147" t="s">
        <v>415</v>
      </c>
    </row>
    <row r="303" spans="1:16" s="27" customFormat="1" ht="12">
      <c r="A303" s="148">
        <v>1</v>
      </c>
      <c r="B303" s="149">
        <v>2</v>
      </c>
      <c r="C303" s="149">
        <v>3</v>
      </c>
      <c r="D303" s="149">
        <v>4</v>
      </c>
      <c r="E303" s="149">
        <v>5</v>
      </c>
      <c r="F303" s="156">
        <v>6</v>
      </c>
      <c r="G303" s="156">
        <v>7</v>
      </c>
      <c r="H303" s="156">
        <v>8</v>
      </c>
      <c r="I303" s="156">
        <v>9</v>
      </c>
      <c r="J303" s="151">
        <v>6</v>
      </c>
      <c r="K303" s="150">
        <v>7</v>
      </c>
      <c r="L303" s="150">
        <v>8</v>
      </c>
      <c r="M303" s="150">
        <v>13</v>
      </c>
      <c r="N303" s="150">
        <v>9</v>
      </c>
      <c r="P303" s="150">
        <v>14</v>
      </c>
    </row>
    <row r="304" spans="1:16" s="27" customFormat="1" ht="12.75">
      <c r="A304" s="148"/>
      <c r="B304" s="149"/>
      <c r="C304" s="149"/>
      <c r="D304" s="149"/>
      <c r="E304" s="124" t="s">
        <v>416</v>
      </c>
      <c r="F304" s="157"/>
      <c r="G304" s="157"/>
      <c r="H304" s="157"/>
      <c r="I304" s="157"/>
      <c r="J304" s="187"/>
      <c r="K304" s="187"/>
      <c r="L304" s="187"/>
      <c r="M304" s="187"/>
      <c r="N304" s="187"/>
      <c r="P304" s="150"/>
    </row>
    <row r="305" spans="1:16" s="28" customFormat="1" ht="12">
      <c r="A305" s="38">
        <v>610000</v>
      </c>
      <c r="B305" s="38"/>
      <c r="C305" s="38"/>
      <c r="D305" s="54">
        <v>1</v>
      </c>
      <c r="E305" s="38" t="s">
        <v>174</v>
      </c>
      <c r="F305" s="158">
        <f>SUM(F313+F316+F318+F335+F343)</f>
        <v>7056006</v>
      </c>
      <c r="G305" s="72">
        <f>SUM(G313+G316+G318+G335+G343)</f>
        <v>6176007</v>
      </c>
      <c r="H305" s="72">
        <f>SUM(H313+H316+H318+H335+H343)</f>
        <v>880008</v>
      </c>
      <c r="I305" s="72">
        <f>SUM(I313+I316+I318+I334+I342)</f>
        <v>0</v>
      </c>
      <c r="J305" s="111">
        <f>SUM(J313+J316+J318+J335+J343)</f>
        <v>7066006</v>
      </c>
      <c r="K305" s="72">
        <f>SUM(K313+K316+K318+K335+K343)</f>
        <v>6186007</v>
      </c>
      <c r="L305" s="72">
        <f>SUM(L313+L316+L318+L335+L343)</f>
        <v>880008</v>
      </c>
      <c r="M305" s="72">
        <f>SUM(M313+M316+M318+M334+M342)</f>
        <v>0</v>
      </c>
      <c r="N305" s="72">
        <f>SUM(N313+N316+N318+N334+N342)</f>
        <v>0</v>
      </c>
      <c r="P305" s="73">
        <f>SUM(J305/F305)</f>
        <v>1.0014172323549611</v>
      </c>
    </row>
    <row r="306" spans="1:16" s="29" customFormat="1" ht="12" hidden="1">
      <c r="A306" s="39">
        <v>711100</v>
      </c>
      <c r="B306" s="39"/>
      <c r="C306" s="39"/>
      <c r="D306" s="55" t="s">
        <v>102</v>
      </c>
      <c r="E306" s="39" t="s">
        <v>7</v>
      </c>
      <c r="F306" s="159">
        <f t="shared" ref="F306:P306" si="104">SUM(F307)</f>
        <v>0</v>
      </c>
      <c r="G306" s="74">
        <f t="shared" si="104"/>
        <v>0</v>
      </c>
      <c r="H306" s="74">
        <f>SUM(H307)</f>
        <v>0</v>
      </c>
      <c r="I306" s="74">
        <f>SUM(I307)</f>
        <v>0</v>
      </c>
      <c r="J306" s="112">
        <f t="shared" si="104"/>
        <v>0</v>
      </c>
      <c r="K306" s="74">
        <f t="shared" si="104"/>
        <v>0</v>
      </c>
      <c r="L306" s="74">
        <f>SUM(L307)</f>
        <v>0</v>
      </c>
      <c r="M306" s="74">
        <f>SUM(M307)</f>
        <v>0</v>
      </c>
      <c r="N306" s="74">
        <f>SUM(N307)</f>
        <v>0</v>
      </c>
      <c r="P306" s="89">
        <f t="shared" si="104"/>
        <v>0</v>
      </c>
    </row>
    <row r="307" spans="1:16" s="29" customFormat="1" ht="12" hidden="1">
      <c r="A307" s="39"/>
      <c r="B307" s="39">
        <v>711110</v>
      </c>
      <c r="C307" s="39"/>
      <c r="D307" s="55" t="s">
        <v>12</v>
      </c>
      <c r="E307" s="39" t="s">
        <v>52</v>
      </c>
      <c r="F307" s="159">
        <f>SUM(F308+F310+F311+F312)</f>
        <v>0</v>
      </c>
      <c r="G307" s="74">
        <f>SUM(G308+G310+G311+G312)</f>
        <v>0</v>
      </c>
      <c r="H307" s="74">
        <f>SUM(H308+H310+H311+H312)</f>
        <v>0</v>
      </c>
      <c r="I307" s="74">
        <f>SUM(I308+I310+I311+I312)</f>
        <v>0</v>
      </c>
      <c r="J307" s="112">
        <f t="shared" ref="J307:P307" si="105">SUM(J308+J310+J311+J312)</f>
        <v>0</v>
      </c>
      <c r="K307" s="74">
        <f>SUM(K308+K310+K311+K312)</f>
        <v>0</v>
      </c>
      <c r="L307" s="74">
        <f>SUM(L308+L310+L311+L312)</f>
        <v>0</v>
      </c>
      <c r="M307" s="74">
        <f>SUM(M308+M310+M311+M312)</f>
        <v>0</v>
      </c>
      <c r="N307" s="74">
        <f>SUM(N308+N310+N311+N312)</f>
        <v>0</v>
      </c>
      <c r="P307" s="89">
        <f t="shared" si="105"/>
        <v>0</v>
      </c>
    </row>
    <row r="308" spans="1:16" s="27" customFormat="1" ht="12" hidden="1">
      <c r="A308" s="40"/>
      <c r="B308" s="40"/>
      <c r="C308" s="40">
        <v>711111</v>
      </c>
      <c r="D308" s="56" t="s">
        <v>53</v>
      </c>
      <c r="E308" s="40" t="s">
        <v>8</v>
      </c>
      <c r="F308" s="161">
        <v>0</v>
      </c>
      <c r="G308" s="76">
        <v>0</v>
      </c>
      <c r="H308" s="76">
        <v>0</v>
      </c>
      <c r="I308" s="76">
        <v>0</v>
      </c>
      <c r="J308" s="114">
        <v>0</v>
      </c>
      <c r="K308" s="76">
        <v>0</v>
      </c>
      <c r="L308" s="76">
        <v>0</v>
      </c>
      <c r="M308" s="76">
        <v>0</v>
      </c>
      <c r="N308" s="76">
        <v>0</v>
      </c>
      <c r="P308" s="77">
        <v>0</v>
      </c>
    </row>
    <row r="309" spans="1:16" s="27" customFormat="1" ht="12" hidden="1">
      <c r="A309" s="40"/>
      <c r="B309" s="40"/>
      <c r="C309" s="40"/>
      <c r="D309" s="56"/>
      <c r="E309" s="40"/>
      <c r="F309" s="161"/>
      <c r="G309" s="76"/>
      <c r="H309" s="76"/>
      <c r="I309" s="76"/>
      <c r="J309" s="114"/>
      <c r="K309" s="76"/>
      <c r="L309" s="76"/>
      <c r="M309" s="76"/>
      <c r="N309" s="76"/>
      <c r="P309" s="77"/>
    </row>
    <row r="310" spans="1:16" s="27" customFormat="1" ht="12" hidden="1">
      <c r="A310" s="40"/>
      <c r="B310" s="40"/>
      <c r="C310" s="40">
        <v>711113</v>
      </c>
      <c r="D310" s="56" t="s">
        <v>54</v>
      </c>
      <c r="E310" s="40" t="s">
        <v>9</v>
      </c>
      <c r="F310" s="161">
        <v>0</v>
      </c>
      <c r="G310" s="76">
        <v>0</v>
      </c>
      <c r="H310" s="76">
        <v>0</v>
      </c>
      <c r="I310" s="76">
        <v>0</v>
      </c>
      <c r="J310" s="114">
        <v>0</v>
      </c>
      <c r="K310" s="76">
        <v>0</v>
      </c>
      <c r="L310" s="76">
        <v>0</v>
      </c>
      <c r="M310" s="76">
        <v>0</v>
      </c>
      <c r="N310" s="76">
        <v>0</v>
      </c>
      <c r="P310" s="77">
        <v>0</v>
      </c>
    </row>
    <row r="311" spans="1:16" s="27" customFormat="1" ht="12" hidden="1">
      <c r="A311" s="40"/>
      <c r="B311" s="40"/>
      <c r="C311" s="40">
        <v>711114</v>
      </c>
      <c r="D311" s="56" t="s">
        <v>55</v>
      </c>
      <c r="E311" s="40" t="s">
        <v>10</v>
      </c>
      <c r="F311" s="161">
        <v>0</v>
      </c>
      <c r="G311" s="76">
        <v>0</v>
      </c>
      <c r="H311" s="76">
        <v>0</v>
      </c>
      <c r="I311" s="76">
        <v>0</v>
      </c>
      <c r="J311" s="114">
        <v>0</v>
      </c>
      <c r="K311" s="76">
        <v>0</v>
      </c>
      <c r="L311" s="76">
        <v>0</v>
      </c>
      <c r="M311" s="76">
        <v>0</v>
      </c>
      <c r="N311" s="76">
        <v>0</v>
      </c>
      <c r="P311" s="77">
        <v>0</v>
      </c>
    </row>
    <row r="312" spans="1:16" s="27" customFormat="1" ht="12" hidden="1">
      <c r="A312" s="40"/>
      <c r="B312" s="40"/>
      <c r="C312" s="40">
        <v>711115</v>
      </c>
      <c r="D312" s="56" t="s">
        <v>56</v>
      </c>
      <c r="E312" s="40" t="s">
        <v>11</v>
      </c>
      <c r="F312" s="161">
        <v>0</v>
      </c>
      <c r="G312" s="76">
        <v>0</v>
      </c>
      <c r="H312" s="76">
        <v>0</v>
      </c>
      <c r="I312" s="76">
        <v>0</v>
      </c>
      <c r="J312" s="114">
        <v>0</v>
      </c>
      <c r="K312" s="76">
        <v>0</v>
      </c>
      <c r="L312" s="76">
        <v>0</v>
      </c>
      <c r="M312" s="76">
        <v>0</v>
      </c>
      <c r="N312" s="76">
        <v>0</v>
      </c>
      <c r="P312" s="77">
        <v>0</v>
      </c>
    </row>
    <row r="313" spans="1:16" s="29" customFormat="1" ht="12">
      <c r="A313" s="39">
        <v>611000</v>
      </c>
      <c r="B313" s="39"/>
      <c r="C313" s="39"/>
      <c r="D313" s="55" t="s">
        <v>102</v>
      </c>
      <c r="E313" s="39" t="s">
        <v>197</v>
      </c>
      <c r="F313" s="159">
        <f t="shared" ref="F313:N313" si="106">SUM(F314+F315)</f>
        <v>2420000</v>
      </c>
      <c r="G313" s="74">
        <f t="shared" si="106"/>
        <v>2370000</v>
      </c>
      <c r="H313" s="74">
        <f t="shared" si="106"/>
        <v>50000</v>
      </c>
      <c r="I313" s="74">
        <f t="shared" si="106"/>
        <v>0</v>
      </c>
      <c r="J313" s="112">
        <f t="shared" si="106"/>
        <v>2425000</v>
      </c>
      <c r="K313" s="74">
        <f t="shared" si="106"/>
        <v>2375000</v>
      </c>
      <c r="L313" s="74">
        <f t="shared" si="106"/>
        <v>50000</v>
      </c>
      <c r="M313" s="74">
        <f t="shared" ref="M313" si="107">SUM(M314+M315)</f>
        <v>0</v>
      </c>
      <c r="N313" s="74">
        <f t="shared" si="106"/>
        <v>0</v>
      </c>
      <c r="P313" s="73">
        <f t="shared" ref="P313:P320" si="108">SUM(J313/F313)</f>
        <v>1.0020661157024793</v>
      </c>
    </row>
    <row r="314" spans="1:16" s="27" customFormat="1" ht="12">
      <c r="A314" s="40"/>
      <c r="B314" s="40">
        <v>611100</v>
      </c>
      <c r="C314" s="40"/>
      <c r="D314" s="56" t="s">
        <v>12</v>
      </c>
      <c r="E314" s="40" t="s">
        <v>198</v>
      </c>
      <c r="F314" s="161">
        <f>SUM(G314+H314)</f>
        <v>1870000</v>
      </c>
      <c r="G314" s="76">
        <v>1870000</v>
      </c>
      <c r="H314" s="76"/>
      <c r="I314" s="76"/>
      <c r="J314" s="114">
        <f>SUM(K314+L314)</f>
        <v>1870000</v>
      </c>
      <c r="K314" s="76">
        <v>1870000</v>
      </c>
      <c r="L314" s="76"/>
      <c r="M314" s="76"/>
      <c r="N314" s="76"/>
      <c r="P314" s="73">
        <f t="shared" si="108"/>
        <v>1</v>
      </c>
    </row>
    <row r="315" spans="1:16" s="27" customFormat="1" ht="12">
      <c r="A315" s="40"/>
      <c r="B315" s="40">
        <v>611200</v>
      </c>
      <c r="C315" s="40"/>
      <c r="D315" s="56" t="s">
        <v>133</v>
      </c>
      <c r="E315" s="40" t="s">
        <v>449</v>
      </c>
      <c r="F315" s="161">
        <f>SUM(G315+H315)</f>
        <v>550000</v>
      </c>
      <c r="G315" s="76">
        <v>500000</v>
      </c>
      <c r="H315" s="76">
        <v>50000</v>
      </c>
      <c r="I315" s="76"/>
      <c r="J315" s="114">
        <f>SUM(K315+L315)</f>
        <v>555000</v>
      </c>
      <c r="K315" s="76">
        <v>505000</v>
      </c>
      <c r="L315" s="76">
        <v>50000</v>
      </c>
      <c r="M315" s="76"/>
      <c r="N315" s="76"/>
      <c r="P315" s="73">
        <f t="shared" si="108"/>
        <v>1.009090909090909</v>
      </c>
    </row>
    <row r="316" spans="1:16" s="29" customFormat="1" ht="12">
      <c r="A316" s="39">
        <v>612000</v>
      </c>
      <c r="B316" s="39"/>
      <c r="C316" s="39"/>
      <c r="D316" s="55" t="s">
        <v>57</v>
      </c>
      <c r="E316" s="39" t="s">
        <v>175</v>
      </c>
      <c r="F316" s="159">
        <f t="shared" ref="F316:N316" si="109">SUM(F317)</f>
        <v>195000</v>
      </c>
      <c r="G316" s="74">
        <f t="shared" si="109"/>
        <v>195000</v>
      </c>
      <c r="H316" s="74">
        <f t="shared" si="109"/>
        <v>0</v>
      </c>
      <c r="I316" s="74">
        <f t="shared" si="109"/>
        <v>0</v>
      </c>
      <c r="J316" s="112">
        <f t="shared" si="109"/>
        <v>195000</v>
      </c>
      <c r="K316" s="74">
        <f t="shared" si="109"/>
        <v>195000</v>
      </c>
      <c r="L316" s="74">
        <f t="shared" si="109"/>
        <v>0</v>
      </c>
      <c r="M316" s="74">
        <f>SUM(M317)</f>
        <v>0</v>
      </c>
      <c r="N316" s="74">
        <f t="shared" si="109"/>
        <v>0</v>
      </c>
      <c r="P316" s="73">
        <f t="shared" si="108"/>
        <v>1</v>
      </c>
    </row>
    <row r="317" spans="1:16" s="27" customFormat="1" ht="12">
      <c r="A317" s="40"/>
      <c r="B317" s="40">
        <v>612100</v>
      </c>
      <c r="C317" s="40"/>
      <c r="D317" s="56" t="s">
        <v>58</v>
      </c>
      <c r="E317" s="40" t="s">
        <v>175</v>
      </c>
      <c r="F317" s="161">
        <f>SUM(G317+H317)</f>
        <v>195000</v>
      </c>
      <c r="G317" s="76">
        <v>195000</v>
      </c>
      <c r="H317" s="76"/>
      <c r="I317" s="76"/>
      <c r="J317" s="114">
        <f>SUM(K317+L317)</f>
        <v>195000</v>
      </c>
      <c r="K317" s="76">
        <v>195000</v>
      </c>
      <c r="L317" s="76"/>
      <c r="M317" s="76"/>
      <c r="N317" s="76"/>
      <c r="P317" s="73">
        <f t="shared" si="108"/>
        <v>1</v>
      </c>
    </row>
    <row r="318" spans="1:16" s="29" customFormat="1" ht="12">
      <c r="A318" s="39">
        <v>613000</v>
      </c>
      <c r="B318" s="39"/>
      <c r="C318" s="39"/>
      <c r="D318" s="55" t="s">
        <v>60</v>
      </c>
      <c r="E318" s="39" t="s">
        <v>200</v>
      </c>
      <c r="F318" s="159">
        <f>SUM(F319:F334)</f>
        <v>1924006</v>
      </c>
      <c r="G318" s="74">
        <f>SUM(G319:G334)</f>
        <v>1864007</v>
      </c>
      <c r="H318" s="74">
        <f>SUM(H319:H334)</f>
        <v>60008</v>
      </c>
      <c r="I318" s="74">
        <f>SUM(I319:I329)</f>
        <v>0</v>
      </c>
      <c r="J318" s="112">
        <f>SUM(J319:J334)</f>
        <v>1939006</v>
      </c>
      <c r="K318" s="74">
        <f>SUM(K319:K334)</f>
        <v>1879007</v>
      </c>
      <c r="L318" s="74">
        <f>SUM(L319:L334)</f>
        <v>60008</v>
      </c>
      <c r="M318" s="74">
        <f>SUM(M319:M329)</f>
        <v>0</v>
      </c>
      <c r="N318" s="74">
        <f>SUM(N319:N329)</f>
        <v>0</v>
      </c>
      <c r="P318" s="73">
        <f t="shared" si="108"/>
        <v>1.0077962334836794</v>
      </c>
    </row>
    <row r="319" spans="1:16" s="27" customFormat="1" ht="12">
      <c r="A319" s="40"/>
      <c r="B319" s="40">
        <v>613100</v>
      </c>
      <c r="C319" s="40"/>
      <c r="D319" s="56" t="s">
        <v>61</v>
      </c>
      <c r="E319" s="40" t="s">
        <v>176</v>
      </c>
      <c r="F319" s="161">
        <f>SUM(G319+H319)</f>
        <v>14000</v>
      </c>
      <c r="G319" s="76">
        <v>14000</v>
      </c>
      <c r="H319" s="76"/>
      <c r="I319" s="76"/>
      <c r="J319" s="114">
        <f>SUM(K319+L319)</f>
        <v>14000</v>
      </c>
      <c r="K319" s="76">
        <v>14000</v>
      </c>
      <c r="L319" s="76"/>
      <c r="M319" s="76"/>
      <c r="N319" s="76"/>
      <c r="P319" s="73">
        <f t="shared" si="108"/>
        <v>1</v>
      </c>
    </row>
    <row r="320" spans="1:16" s="27" customFormat="1" ht="12">
      <c r="A320" s="40"/>
      <c r="B320" s="40">
        <v>613200</v>
      </c>
      <c r="C320" s="40"/>
      <c r="D320" s="56" t="s">
        <v>142</v>
      </c>
      <c r="E320" s="40" t="s">
        <v>177</v>
      </c>
      <c r="F320" s="161">
        <f>SUM(G320+H320)</f>
        <v>296000</v>
      </c>
      <c r="G320" s="76">
        <v>296000</v>
      </c>
      <c r="H320" s="76"/>
      <c r="I320" s="76"/>
      <c r="J320" s="114">
        <f>SUM(K320+L320)</f>
        <v>296000</v>
      </c>
      <c r="K320" s="76">
        <v>296000</v>
      </c>
      <c r="L320" s="76"/>
      <c r="M320" s="76"/>
      <c r="N320" s="76"/>
      <c r="P320" s="73">
        <f t="shared" si="108"/>
        <v>1</v>
      </c>
    </row>
    <row r="321" spans="1:16" s="27" customFormat="1" ht="12" hidden="1">
      <c r="A321" s="40"/>
      <c r="B321" s="40"/>
      <c r="C321" s="40"/>
      <c r="D321" s="56"/>
      <c r="E321" s="40"/>
      <c r="F321" s="161"/>
      <c r="G321" s="76"/>
      <c r="H321" s="76"/>
      <c r="I321" s="76"/>
      <c r="J321" s="114"/>
      <c r="K321" s="76"/>
      <c r="L321" s="76"/>
      <c r="M321" s="76"/>
      <c r="N321" s="76"/>
      <c r="P321" s="77"/>
    </row>
    <row r="322" spans="1:16" s="27" customFormat="1" ht="12" hidden="1">
      <c r="A322" s="40"/>
      <c r="B322" s="40"/>
      <c r="C322" s="40"/>
      <c r="D322" s="56"/>
      <c r="E322" s="40"/>
      <c r="F322" s="161"/>
      <c r="G322" s="76"/>
      <c r="H322" s="76"/>
      <c r="I322" s="76"/>
      <c r="J322" s="114"/>
      <c r="K322" s="76"/>
      <c r="L322" s="76"/>
      <c r="M322" s="76"/>
      <c r="N322" s="76"/>
      <c r="P322" s="77"/>
    </row>
    <row r="323" spans="1:16" s="27" customFormat="1" ht="12" hidden="1">
      <c r="A323" s="40"/>
      <c r="B323" s="40"/>
      <c r="C323" s="40"/>
      <c r="D323" s="56"/>
      <c r="E323" s="40"/>
      <c r="F323" s="161"/>
      <c r="G323" s="76"/>
      <c r="H323" s="76"/>
      <c r="I323" s="76"/>
      <c r="J323" s="114"/>
      <c r="K323" s="76"/>
      <c r="L323" s="76"/>
      <c r="M323" s="76"/>
      <c r="N323" s="76"/>
      <c r="P323" s="77"/>
    </row>
    <row r="324" spans="1:16" s="27" customFormat="1" ht="12" hidden="1">
      <c r="A324" s="40"/>
      <c r="B324" s="40"/>
      <c r="C324" s="40"/>
      <c r="D324" s="56"/>
      <c r="E324" s="40"/>
      <c r="F324" s="161"/>
      <c r="G324" s="76"/>
      <c r="H324" s="76"/>
      <c r="I324" s="76"/>
      <c r="J324" s="114"/>
      <c r="K324" s="76"/>
      <c r="L324" s="76"/>
      <c r="M324" s="76"/>
      <c r="N324" s="76"/>
      <c r="P324" s="77"/>
    </row>
    <row r="325" spans="1:16" s="27" customFormat="1" ht="12" hidden="1">
      <c r="A325" s="40"/>
      <c r="B325" s="40"/>
      <c r="C325" s="40"/>
      <c r="D325" s="56"/>
      <c r="E325" s="40"/>
      <c r="F325" s="161"/>
      <c r="G325" s="76"/>
      <c r="H325" s="76"/>
      <c r="I325" s="76"/>
      <c r="J325" s="114"/>
      <c r="K325" s="76"/>
      <c r="L325" s="76"/>
      <c r="M325" s="76"/>
      <c r="N325" s="76"/>
      <c r="P325" s="77"/>
    </row>
    <row r="326" spans="1:16" s="27" customFormat="1" ht="12">
      <c r="A326" s="40"/>
      <c r="B326" s="40">
        <v>613300</v>
      </c>
      <c r="C326" s="40"/>
      <c r="D326" s="56" t="s">
        <v>178</v>
      </c>
      <c r="E326" s="40" t="s">
        <v>179</v>
      </c>
      <c r="F326" s="161">
        <f>SUM(G326+H326)</f>
        <v>910000</v>
      </c>
      <c r="G326" s="76">
        <v>910000</v>
      </c>
      <c r="H326" s="84"/>
      <c r="I326" s="84"/>
      <c r="J326" s="114">
        <f>SUM(K326+L326)</f>
        <v>850000</v>
      </c>
      <c r="K326" s="76">
        <v>850000</v>
      </c>
      <c r="L326" s="84"/>
      <c r="M326" s="84"/>
      <c r="N326" s="84"/>
      <c r="P326" s="73">
        <f>SUM(J326/F326)</f>
        <v>0.93406593406593408</v>
      </c>
    </row>
    <row r="327" spans="1:16" s="27" customFormat="1" ht="12">
      <c r="A327" s="40"/>
      <c r="B327" s="40">
        <v>613400</v>
      </c>
      <c r="C327" s="40"/>
      <c r="D327" s="56" t="s">
        <v>180</v>
      </c>
      <c r="E327" s="40" t="s">
        <v>201</v>
      </c>
      <c r="F327" s="161">
        <f>SUM(G327+H327)</f>
        <v>40000</v>
      </c>
      <c r="G327" s="76">
        <v>40000</v>
      </c>
      <c r="H327" s="76"/>
      <c r="I327" s="76"/>
      <c r="J327" s="114">
        <f>SUM(K327+L327)</f>
        <v>40000</v>
      </c>
      <c r="K327" s="76">
        <v>40000</v>
      </c>
      <c r="L327" s="76"/>
      <c r="M327" s="76"/>
      <c r="N327" s="76"/>
      <c r="P327" s="73">
        <f>SUM(J327/F327)</f>
        <v>1</v>
      </c>
    </row>
    <row r="328" spans="1:16" s="27" customFormat="1" ht="12">
      <c r="A328" s="40"/>
      <c r="B328" s="40">
        <v>613500</v>
      </c>
      <c r="C328" s="40"/>
      <c r="D328" s="56" t="s">
        <v>181</v>
      </c>
      <c r="E328" s="40" t="s">
        <v>182</v>
      </c>
      <c r="F328" s="161">
        <f>SUM(G328+H328)</f>
        <v>180000</v>
      </c>
      <c r="G328" s="76">
        <v>180000</v>
      </c>
      <c r="H328" s="96"/>
      <c r="I328" s="96"/>
      <c r="J328" s="114">
        <f>SUM(K328+L328)</f>
        <v>180000</v>
      </c>
      <c r="K328" s="76">
        <v>180000</v>
      </c>
      <c r="L328" s="96"/>
      <c r="M328" s="96"/>
      <c r="N328" s="96"/>
      <c r="P328" s="73">
        <f>SUM(J328/F328)</f>
        <v>1</v>
      </c>
    </row>
    <row r="329" spans="1:16">
      <c r="E329" s="255">
        <v>5</v>
      </c>
    </row>
    <row r="330" spans="1:16" s="27" customFormat="1" ht="12">
      <c r="A330" s="45"/>
      <c r="B330" s="45"/>
      <c r="C330" s="45"/>
      <c r="D330" s="58"/>
      <c r="E330" s="44"/>
      <c r="F330" s="80"/>
      <c r="G330" s="80"/>
      <c r="H330" s="80"/>
      <c r="I330" s="80"/>
      <c r="J330" s="80"/>
      <c r="K330" s="80"/>
      <c r="L330" s="80"/>
      <c r="M330" s="80"/>
      <c r="N330" s="80"/>
      <c r="P330" s="86"/>
    </row>
    <row r="331" spans="1:16" s="27" customFormat="1" ht="12">
      <c r="A331" s="148">
        <v>1</v>
      </c>
      <c r="B331" s="149">
        <v>2</v>
      </c>
      <c r="C331" s="149">
        <v>3</v>
      </c>
      <c r="D331" s="149">
        <v>4</v>
      </c>
      <c r="E331" s="149">
        <v>5</v>
      </c>
      <c r="F331" s="156">
        <v>6</v>
      </c>
      <c r="G331" s="156">
        <v>7</v>
      </c>
      <c r="H331" s="156">
        <v>8</v>
      </c>
      <c r="I331" s="156">
        <v>9</v>
      </c>
      <c r="J331" s="151">
        <v>6</v>
      </c>
      <c r="K331" s="150">
        <v>7</v>
      </c>
      <c r="L331" s="150">
        <v>8</v>
      </c>
      <c r="M331" s="150">
        <v>13</v>
      </c>
      <c r="N331" s="150">
        <v>9</v>
      </c>
      <c r="P331" s="150">
        <v>14</v>
      </c>
    </row>
    <row r="332" spans="1:16" s="27" customFormat="1" ht="12">
      <c r="A332" s="40"/>
      <c r="B332" s="40">
        <v>613700</v>
      </c>
      <c r="C332" s="40"/>
      <c r="D332" s="56" t="s">
        <v>183</v>
      </c>
      <c r="E332" s="40" t="s">
        <v>202</v>
      </c>
      <c r="F332" s="161">
        <f>SUM(G332+H332)</f>
        <v>160000</v>
      </c>
      <c r="G332" s="76">
        <v>160000</v>
      </c>
      <c r="H332" s="96"/>
      <c r="I332" s="96"/>
      <c r="J332" s="114">
        <f>SUM(K332+L332)</f>
        <v>210000</v>
      </c>
      <c r="K332" s="76">
        <v>210000</v>
      </c>
      <c r="L332" s="96"/>
      <c r="M332" s="96"/>
      <c r="N332" s="96"/>
      <c r="P332" s="73">
        <f t="shared" ref="P332:P353" si="110">SUM(J332/F332)</f>
        <v>1.3125</v>
      </c>
    </row>
    <row r="333" spans="1:16" s="27" customFormat="1" ht="12">
      <c r="A333" s="40"/>
      <c r="B333" s="40">
        <v>613800</v>
      </c>
      <c r="C333" s="40"/>
      <c r="D333" s="56" t="s">
        <v>184</v>
      </c>
      <c r="E333" s="40" t="s">
        <v>203</v>
      </c>
      <c r="F333" s="161">
        <f>SUM(G333+H333)</f>
        <v>12000</v>
      </c>
      <c r="G333" s="76">
        <v>12000</v>
      </c>
      <c r="H333" s="96"/>
      <c r="I333" s="96"/>
      <c r="J333" s="114">
        <f>SUM(K333+L333)</f>
        <v>12000</v>
      </c>
      <c r="K333" s="76">
        <v>12000</v>
      </c>
      <c r="L333" s="96"/>
      <c r="M333" s="96"/>
      <c r="N333" s="96"/>
      <c r="P333" s="73">
        <f t="shared" si="110"/>
        <v>1</v>
      </c>
    </row>
    <row r="334" spans="1:16" s="27" customFormat="1" ht="12">
      <c r="A334" s="40"/>
      <c r="B334" s="40">
        <v>613900</v>
      </c>
      <c r="C334" s="40"/>
      <c r="D334" s="56" t="s">
        <v>185</v>
      </c>
      <c r="E334" s="40" t="s">
        <v>204</v>
      </c>
      <c r="F334" s="161">
        <f>SUM(G334+H334)</f>
        <v>312000</v>
      </c>
      <c r="G334" s="76">
        <v>252000</v>
      </c>
      <c r="H334" s="76">
        <v>60000</v>
      </c>
      <c r="I334" s="96"/>
      <c r="J334" s="114">
        <f>SUM(K334+L334)</f>
        <v>337000</v>
      </c>
      <c r="K334" s="76">
        <v>277000</v>
      </c>
      <c r="L334" s="76">
        <v>60000</v>
      </c>
      <c r="M334" s="96"/>
      <c r="N334" s="96"/>
      <c r="P334" s="73">
        <f t="shared" si="110"/>
        <v>1.0801282051282051</v>
      </c>
    </row>
    <row r="335" spans="1:16" s="29" customFormat="1" ht="12">
      <c r="A335" s="39">
        <v>614000</v>
      </c>
      <c r="B335" s="39"/>
      <c r="C335" s="39"/>
      <c r="D335" s="55" t="s">
        <v>186</v>
      </c>
      <c r="E335" s="39" t="s">
        <v>205</v>
      </c>
      <c r="F335" s="159">
        <f>SUM(F336:F342)</f>
        <v>1987000</v>
      </c>
      <c r="G335" s="74">
        <f>SUM(G336:G342)</f>
        <v>1567000</v>
      </c>
      <c r="H335" s="74">
        <f>SUM(H336:H342)</f>
        <v>420000</v>
      </c>
      <c r="I335" s="87"/>
      <c r="J335" s="112">
        <f>SUM(J336:J342)</f>
        <v>1952000</v>
      </c>
      <c r="K335" s="74">
        <f>SUM(K336:K342)</f>
        <v>1532000</v>
      </c>
      <c r="L335" s="74">
        <f>SUM(L336:L342)</f>
        <v>420000</v>
      </c>
      <c r="M335" s="87"/>
      <c r="N335" s="87"/>
      <c r="P335" s="73">
        <f t="shared" si="110"/>
        <v>0.98238550578761952</v>
      </c>
    </row>
    <row r="336" spans="1:16" s="27" customFormat="1" ht="12">
      <c r="A336" s="40"/>
      <c r="B336" s="40">
        <v>614100</v>
      </c>
      <c r="C336" s="40"/>
      <c r="D336" s="56" t="s">
        <v>187</v>
      </c>
      <c r="E336" s="40" t="s">
        <v>206</v>
      </c>
      <c r="F336" s="161">
        <f t="shared" ref="F336:F342" si="111">SUM(G336+H336)</f>
        <v>100000</v>
      </c>
      <c r="G336" s="76">
        <v>100000</v>
      </c>
      <c r="H336" s="76"/>
      <c r="I336" s="96"/>
      <c r="J336" s="114">
        <f t="shared" ref="J336:J342" si="112">SUM(K336+L336)</f>
        <v>110000</v>
      </c>
      <c r="K336" s="76">
        <v>110000</v>
      </c>
      <c r="L336" s="76"/>
      <c r="M336" s="96"/>
      <c r="N336" s="96"/>
      <c r="P336" s="73">
        <f t="shared" si="110"/>
        <v>1.1000000000000001</v>
      </c>
    </row>
    <row r="337" spans="1:16" s="27" customFormat="1" ht="12">
      <c r="A337" s="40"/>
      <c r="B337" s="40">
        <v>614200</v>
      </c>
      <c r="C337" s="40"/>
      <c r="D337" s="56" t="s">
        <v>188</v>
      </c>
      <c r="E337" s="40" t="s">
        <v>207</v>
      </c>
      <c r="F337" s="161">
        <f t="shared" si="111"/>
        <v>610000</v>
      </c>
      <c r="G337" s="76">
        <v>190000</v>
      </c>
      <c r="H337" s="76">
        <v>420000</v>
      </c>
      <c r="I337" s="96"/>
      <c r="J337" s="114">
        <f t="shared" si="112"/>
        <v>630000</v>
      </c>
      <c r="K337" s="76">
        <v>210000</v>
      </c>
      <c r="L337" s="76">
        <v>420000</v>
      </c>
      <c r="M337" s="96"/>
      <c r="N337" s="96"/>
      <c r="P337" s="73">
        <f t="shared" si="110"/>
        <v>1.0327868852459017</v>
      </c>
    </row>
    <row r="338" spans="1:16" s="27" customFormat="1" ht="12">
      <c r="A338" s="40"/>
      <c r="B338" s="40">
        <v>614300</v>
      </c>
      <c r="C338" s="40"/>
      <c r="D338" s="56" t="s">
        <v>191</v>
      </c>
      <c r="E338" s="40" t="s">
        <v>208</v>
      </c>
      <c r="F338" s="161">
        <f t="shared" si="111"/>
        <v>507000</v>
      </c>
      <c r="G338" s="76">
        <v>507000</v>
      </c>
      <c r="H338" s="76"/>
      <c r="I338" s="96"/>
      <c r="J338" s="114">
        <f t="shared" si="112"/>
        <v>442000</v>
      </c>
      <c r="K338" s="76">
        <v>442000</v>
      </c>
      <c r="L338" s="76"/>
      <c r="M338" s="96"/>
      <c r="N338" s="96"/>
      <c r="P338" s="73">
        <f t="shared" si="110"/>
        <v>0.87179487179487181</v>
      </c>
    </row>
    <row r="339" spans="1:16" s="27" customFormat="1" ht="12">
      <c r="A339" s="40"/>
      <c r="B339" s="66" t="s">
        <v>403</v>
      </c>
      <c r="C339" s="40"/>
      <c r="D339" s="56" t="s">
        <v>189</v>
      </c>
      <c r="E339" s="51" t="s">
        <v>402</v>
      </c>
      <c r="F339" s="161">
        <f t="shared" si="111"/>
        <v>60000</v>
      </c>
      <c r="G339" s="76">
        <v>60000</v>
      </c>
      <c r="H339" s="76"/>
      <c r="I339" s="96"/>
      <c r="J339" s="114">
        <f t="shared" si="112"/>
        <v>60000</v>
      </c>
      <c r="K339" s="76">
        <v>60000</v>
      </c>
      <c r="L339" s="76"/>
      <c r="M339" s="96"/>
      <c r="N339" s="96"/>
      <c r="P339" s="73">
        <f t="shared" si="110"/>
        <v>1</v>
      </c>
    </row>
    <row r="340" spans="1:16" s="27" customFormat="1" ht="12">
      <c r="A340" s="40"/>
      <c r="B340" s="40">
        <v>614400</v>
      </c>
      <c r="C340" s="40"/>
      <c r="D340" s="56" t="s">
        <v>190</v>
      </c>
      <c r="E340" s="40" t="s">
        <v>209</v>
      </c>
      <c r="F340" s="161">
        <f t="shared" si="111"/>
        <v>560000</v>
      </c>
      <c r="G340" s="76">
        <v>560000</v>
      </c>
      <c r="H340" s="76"/>
      <c r="I340" s="96"/>
      <c r="J340" s="114">
        <f t="shared" si="112"/>
        <v>560000</v>
      </c>
      <c r="K340" s="76">
        <v>560000</v>
      </c>
      <c r="L340" s="76"/>
      <c r="M340" s="96"/>
      <c r="N340" s="96"/>
      <c r="P340" s="73">
        <f t="shared" si="110"/>
        <v>1</v>
      </c>
    </row>
    <row r="341" spans="1:16" s="27" customFormat="1" ht="12">
      <c r="A341" s="40"/>
      <c r="B341" s="40">
        <v>614800</v>
      </c>
      <c r="C341" s="40"/>
      <c r="D341" s="56" t="s">
        <v>190</v>
      </c>
      <c r="E341" s="40" t="s">
        <v>454</v>
      </c>
      <c r="F341" s="161">
        <f t="shared" ref="F341" si="113">SUM(G341+H341)</f>
        <v>100000</v>
      </c>
      <c r="G341" s="76">
        <v>100000</v>
      </c>
      <c r="H341" s="76"/>
      <c r="I341" s="96"/>
      <c r="J341" s="114">
        <f t="shared" ref="J341" si="114">SUM(K341+L341)</f>
        <v>100000</v>
      </c>
      <c r="K341" s="76">
        <v>100000</v>
      </c>
      <c r="L341" s="76"/>
      <c r="M341" s="96"/>
      <c r="N341" s="96"/>
      <c r="P341" s="73">
        <f t="shared" si="110"/>
        <v>1</v>
      </c>
    </row>
    <row r="342" spans="1:16" s="27" customFormat="1" ht="12">
      <c r="A342" s="40"/>
      <c r="B342" s="40">
        <v>614800</v>
      </c>
      <c r="C342" s="40"/>
      <c r="D342" s="56" t="s">
        <v>453</v>
      </c>
      <c r="E342" s="40" t="s">
        <v>455</v>
      </c>
      <c r="F342" s="161">
        <f t="shared" si="111"/>
        <v>50000</v>
      </c>
      <c r="G342" s="76">
        <v>50000</v>
      </c>
      <c r="H342" s="76"/>
      <c r="I342" s="96"/>
      <c r="J342" s="114">
        <f t="shared" si="112"/>
        <v>50000</v>
      </c>
      <c r="K342" s="76">
        <v>50000</v>
      </c>
      <c r="L342" s="76"/>
      <c r="M342" s="96"/>
      <c r="N342" s="96"/>
      <c r="P342" s="73">
        <f t="shared" si="110"/>
        <v>1</v>
      </c>
    </row>
    <row r="343" spans="1:16" s="29" customFormat="1" ht="12">
      <c r="A343" s="39">
        <v>615000</v>
      </c>
      <c r="B343" s="39"/>
      <c r="C343" s="39"/>
      <c r="D343" s="55" t="s">
        <v>211</v>
      </c>
      <c r="E343" s="39" t="s">
        <v>212</v>
      </c>
      <c r="F343" s="159">
        <f>SUM(F344)</f>
        <v>530000</v>
      </c>
      <c r="G343" s="74">
        <f>SUM(G344)</f>
        <v>180000</v>
      </c>
      <c r="H343" s="74">
        <f>SUM(H344)</f>
        <v>350000</v>
      </c>
      <c r="I343" s="87"/>
      <c r="J343" s="112">
        <f>SUM(J344)</f>
        <v>555000</v>
      </c>
      <c r="K343" s="74">
        <f>SUM(K344)</f>
        <v>205000</v>
      </c>
      <c r="L343" s="74">
        <f>SUM(L344)</f>
        <v>350000</v>
      </c>
      <c r="M343" s="87"/>
      <c r="N343" s="87"/>
      <c r="P343" s="73">
        <f t="shared" si="110"/>
        <v>1.0471698113207548</v>
      </c>
    </row>
    <row r="344" spans="1:16" s="27" customFormat="1" ht="12">
      <c r="A344" s="40"/>
      <c r="B344" s="40">
        <v>615200</v>
      </c>
      <c r="C344" s="40"/>
      <c r="D344" s="56" t="s">
        <v>214</v>
      </c>
      <c r="E344" s="40" t="s">
        <v>216</v>
      </c>
      <c r="F344" s="161">
        <f>SUM(G344+H344)</f>
        <v>530000</v>
      </c>
      <c r="G344" s="76">
        <v>180000</v>
      </c>
      <c r="H344" s="76">
        <v>350000</v>
      </c>
      <c r="I344" s="96"/>
      <c r="J344" s="114">
        <f>SUM(K344+L344)</f>
        <v>555000</v>
      </c>
      <c r="K344" s="76">
        <v>205000</v>
      </c>
      <c r="L344" s="76">
        <v>350000</v>
      </c>
      <c r="M344" s="96"/>
      <c r="N344" s="96"/>
      <c r="P344" s="73">
        <f t="shared" si="110"/>
        <v>1.0471698113207548</v>
      </c>
    </row>
    <row r="345" spans="1:16" s="29" customFormat="1" ht="12">
      <c r="A345" s="39">
        <v>810000</v>
      </c>
      <c r="B345" s="39"/>
      <c r="C345" s="39"/>
      <c r="D345" s="55">
        <v>2</v>
      </c>
      <c r="E345" s="46" t="s">
        <v>309</v>
      </c>
      <c r="F345" s="159">
        <f>SUM(F346:F349)</f>
        <v>1550000</v>
      </c>
      <c r="G345" s="74">
        <f>SUM(G346:G349)</f>
        <v>1120000</v>
      </c>
      <c r="H345" s="74">
        <f>SUM(H346:H349)</f>
        <v>430000</v>
      </c>
      <c r="I345" s="87"/>
      <c r="J345" s="112">
        <f>SUM(J346:J349)</f>
        <v>1973000</v>
      </c>
      <c r="K345" s="74">
        <f>SUM(K346:K349)</f>
        <v>1543000</v>
      </c>
      <c r="L345" s="74">
        <f>SUM(L346:L349)</f>
        <v>430000</v>
      </c>
      <c r="M345" s="87"/>
      <c r="N345" s="87"/>
      <c r="P345" s="73">
        <f t="shared" si="110"/>
        <v>1.2729032258064517</v>
      </c>
    </row>
    <row r="346" spans="1:16" s="27" customFormat="1" ht="12">
      <c r="A346" s="40"/>
      <c r="B346" s="40">
        <v>821100</v>
      </c>
      <c r="C346" s="40"/>
      <c r="D346" s="56" t="s">
        <v>68</v>
      </c>
      <c r="E346" s="40" t="s">
        <v>218</v>
      </c>
      <c r="F346" s="161">
        <f t="shared" ref="F346:F352" si="115">SUM(G346+H346)</f>
        <v>70000</v>
      </c>
      <c r="G346" s="76">
        <v>70000</v>
      </c>
      <c r="H346" s="76"/>
      <c r="I346" s="96"/>
      <c r="J346" s="114">
        <f t="shared" ref="J346:J352" si="116">SUM(K346+L346)</f>
        <v>220000</v>
      </c>
      <c r="K346" s="76">
        <v>220000</v>
      </c>
      <c r="L346" s="76"/>
      <c r="M346" s="96"/>
      <c r="N346" s="96"/>
      <c r="P346" s="73">
        <f t="shared" si="110"/>
        <v>3.1428571428571428</v>
      </c>
    </row>
    <row r="347" spans="1:16" s="27" customFormat="1" ht="12">
      <c r="A347" s="40"/>
      <c r="B347" s="40">
        <v>821300</v>
      </c>
      <c r="C347" s="40"/>
      <c r="D347" s="56" t="s">
        <v>192</v>
      </c>
      <c r="E347" s="40" t="s">
        <v>193</v>
      </c>
      <c r="F347" s="161">
        <f t="shared" si="115"/>
        <v>272000</v>
      </c>
      <c r="G347" s="76">
        <v>60000</v>
      </c>
      <c r="H347" s="76">
        <v>212000</v>
      </c>
      <c r="I347" s="96"/>
      <c r="J347" s="114">
        <f t="shared" si="116"/>
        <v>272000</v>
      </c>
      <c r="K347" s="76">
        <v>60000</v>
      </c>
      <c r="L347" s="76">
        <v>212000</v>
      </c>
      <c r="M347" s="96"/>
      <c r="N347" s="96"/>
      <c r="P347" s="73">
        <f t="shared" si="110"/>
        <v>1</v>
      </c>
    </row>
    <row r="348" spans="1:16" s="27" customFormat="1" ht="12">
      <c r="A348" s="40"/>
      <c r="B348" s="40">
        <v>821500</v>
      </c>
      <c r="C348" s="40"/>
      <c r="D348" s="56" t="s">
        <v>74</v>
      </c>
      <c r="E348" s="40" t="s">
        <v>426</v>
      </c>
      <c r="F348" s="161">
        <f t="shared" si="115"/>
        <v>280000</v>
      </c>
      <c r="G348" s="76">
        <v>230000</v>
      </c>
      <c r="H348" s="76">
        <v>50000</v>
      </c>
      <c r="I348" s="96"/>
      <c r="J348" s="114">
        <f t="shared" si="116"/>
        <v>280000</v>
      </c>
      <c r="K348" s="76">
        <v>230000</v>
      </c>
      <c r="L348" s="76">
        <v>50000</v>
      </c>
      <c r="M348" s="96"/>
      <c r="N348" s="96"/>
      <c r="P348" s="73">
        <f t="shared" si="110"/>
        <v>1</v>
      </c>
    </row>
    <row r="349" spans="1:16" s="27" customFormat="1" ht="12">
      <c r="A349" s="40"/>
      <c r="B349" s="40">
        <v>821600</v>
      </c>
      <c r="C349" s="40"/>
      <c r="D349" s="56" t="s">
        <v>78</v>
      </c>
      <c r="E349" s="40" t="s">
        <v>220</v>
      </c>
      <c r="F349" s="161">
        <f t="shared" si="115"/>
        <v>928000</v>
      </c>
      <c r="G349" s="76">
        <v>760000</v>
      </c>
      <c r="H349" s="76">
        <v>168000</v>
      </c>
      <c r="I349" s="96"/>
      <c r="J349" s="114">
        <f t="shared" si="116"/>
        <v>1201000</v>
      </c>
      <c r="K349" s="76">
        <v>1033000</v>
      </c>
      <c r="L349" s="76">
        <v>168000</v>
      </c>
      <c r="M349" s="96"/>
      <c r="N349" s="96"/>
      <c r="P349" s="73">
        <f t="shared" si="110"/>
        <v>1.2941810344827587</v>
      </c>
    </row>
    <row r="350" spans="1:16" s="29" customFormat="1" ht="12">
      <c r="A350" s="40"/>
      <c r="B350" s="66"/>
      <c r="C350" s="39"/>
      <c r="D350" s="55">
        <v>3</v>
      </c>
      <c r="E350" s="46" t="s">
        <v>221</v>
      </c>
      <c r="F350" s="159">
        <f t="shared" si="115"/>
        <v>40000</v>
      </c>
      <c r="G350" s="74">
        <v>40000</v>
      </c>
      <c r="H350" s="76"/>
      <c r="I350" s="87"/>
      <c r="J350" s="112">
        <f t="shared" si="116"/>
        <v>40000</v>
      </c>
      <c r="K350" s="74">
        <v>40000</v>
      </c>
      <c r="L350" s="76"/>
      <c r="M350" s="87"/>
      <c r="N350" s="87"/>
      <c r="P350" s="73">
        <f t="shared" si="110"/>
        <v>1</v>
      </c>
    </row>
    <row r="351" spans="1:16" s="257" customFormat="1" ht="12">
      <c r="A351" s="200"/>
      <c r="B351" s="200"/>
      <c r="C351" s="200"/>
      <c r="D351" s="202"/>
      <c r="E351" s="178" t="s">
        <v>223</v>
      </c>
      <c r="F351" s="114">
        <f>SUM(F353-F352)</f>
        <v>8646000</v>
      </c>
      <c r="G351" s="114">
        <f>SUM(G353-G352)</f>
        <v>7336000</v>
      </c>
      <c r="H351" s="114">
        <f>SUM(H353-H352)</f>
        <v>1310000</v>
      </c>
      <c r="I351" s="114"/>
      <c r="J351" s="114">
        <f>SUM(J353-J352)</f>
        <v>9079000</v>
      </c>
      <c r="K351" s="114">
        <f>SUM(K353-K352)</f>
        <v>7769000</v>
      </c>
      <c r="L351" s="114">
        <f>SUM(L353-L352)</f>
        <v>1310000</v>
      </c>
      <c r="M351" s="114">
        <f>SUM(M353-M352)</f>
        <v>0</v>
      </c>
      <c r="N351" s="114">
        <f>SUM(N353-N352)</f>
        <v>0</v>
      </c>
      <c r="P351" s="262">
        <f t="shared" si="110"/>
        <v>1.0500809622947027</v>
      </c>
    </row>
    <row r="352" spans="1:16" s="210" customFormat="1" ht="12">
      <c r="A352" s="259"/>
      <c r="B352" s="259"/>
      <c r="C352" s="259"/>
      <c r="D352" s="260">
        <v>4</v>
      </c>
      <c r="E352" s="261" t="s">
        <v>285</v>
      </c>
      <c r="F352" s="258">
        <f t="shared" si="115"/>
        <v>500000</v>
      </c>
      <c r="G352" s="258">
        <v>500000</v>
      </c>
      <c r="H352" s="258"/>
      <c r="I352" s="258"/>
      <c r="J352" s="258">
        <f t="shared" si="116"/>
        <v>500000</v>
      </c>
      <c r="K352" s="258">
        <v>500000</v>
      </c>
      <c r="L352" s="258"/>
      <c r="M352" s="258"/>
      <c r="N352" s="258"/>
      <c r="P352" s="256">
        <f t="shared" si="110"/>
        <v>1</v>
      </c>
    </row>
    <row r="353" spans="1:16" s="257" customFormat="1" ht="12">
      <c r="A353" s="194"/>
      <c r="B353" s="194"/>
      <c r="C353" s="194"/>
      <c r="D353" s="195"/>
      <c r="E353" s="196" t="s">
        <v>226</v>
      </c>
      <c r="F353" s="118">
        <f>SUM(F305+F345+F350+F352)-F331</f>
        <v>9146000</v>
      </c>
      <c r="G353" s="118">
        <f>SUM(G305+G345+G350+G352)-G331</f>
        <v>7836000</v>
      </c>
      <c r="H353" s="118">
        <f>SUM(H305+H345+H350+H352)-H331</f>
        <v>1310000</v>
      </c>
      <c r="I353" s="197"/>
      <c r="J353" s="118">
        <f>SUM(J305+J345+J350+J352)-J331</f>
        <v>9579000</v>
      </c>
      <c r="K353" s="118">
        <f>SUM(K305+K345+K350+K352)-K331</f>
        <v>8269000</v>
      </c>
      <c r="L353" s="118">
        <f>SUM(L305+L345+L350+L352)-L331</f>
        <v>1310000</v>
      </c>
      <c r="M353" s="197"/>
      <c r="N353" s="197"/>
      <c r="P353" s="123">
        <f t="shared" si="110"/>
        <v>1.047343100809097</v>
      </c>
    </row>
    <row r="354" spans="1:16" s="27" customFormat="1" ht="12">
      <c r="A354" s="143">
        <v>100111</v>
      </c>
      <c r="B354" s="20"/>
      <c r="C354" s="20"/>
      <c r="D354" s="31"/>
      <c r="E354" s="129" t="s">
        <v>417</v>
      </c>
      <c r="F354" s="192"/>
      <c r="G354" s="193"/>
      <c r="H354" s="193"/>
      <c r="I354" s="193"/>
      <c r="J354" s="198"/>
      <c r="K354" s="199"/>
      <c r="L354" s="199"/>
      <c r="M354" s="199"/>
      <c r="N354" s="199"/>
      <c r="P354" s="30"/>
    </row>
    <row r="355" spans="1:16" s="27" customFormat="1" ht="12">
      <c r="A355" s="148">
        <v>1</v>
      </c>
      <c r="B355" s="149">
        <v>2</v>
      </c>
      <c r="C355" s="149">
        <v>3</v>
      </c>
      <c r="D355" s="149">
        <v>4</v>
      </c>
      <c r="E355" s="149">
        <v>5</v>
      </c>
      <c r="F355" s="156">
        <v>6</v>
      </c>
      <c r="G355" s="156">
        <v>7</v>
      </c>
      <c r="H355" s="156">
        <v>8</v>
      </c>
      <c r="I355" s="156">
        <v>9</v>
      </c>
      <c r="J355" s="151">
        <v>6</v>
      </c>
      <c r="K355" s="150">
        <v>7</v>
      </c>
      <c r="L355" s="150">
        <v>8</v>
      </c>
      <c r="M355" s="150">
        <v>13</v>
      </c>
      <c r="N355" s="150">
        <v>9</v>
      </c>
      <c r="P355" s="150">
        <v>14</v>
      </c>
    </row>
    <row r="356" spans="1:16" s="28" customFormat="1" ht="12">
      <c r="A356" s="38"/>
      <c r="B356" s="38"/>
      <c r="C356" s="38">
        <v>610000</v>
      </c>
      <c r="D356" s="54">
        <v>1</v>
      </c>
      <c r="E356" s="38" t="s">
        <v>174</v>
      </c>
      <c r="F356" s="158">
        <f>SUM(F357)</f>
        <v>43000</v>
      </c>
      <c r="G356" s="72">
        <f>SUM(G357)</f>
        <v>43000</v>
      </c>
      <c r="H356" s="72"/>
      <c r="I356" s="72"/>
      <c r="J356" s="111">
        <f>SUM(J357)</f>
        <v>43000</v>
      </c>
      <c r="K356" s="72">
        <f>SUM(K357)</f>
        <v>43000</v>
      </c>
      <c r="L356" s="72"/>
      <c r="M356" s="72"/>
      <c r="N356" s="72"/>
      <c r="P356" s="73">
        <f t="shared" ref="P356:P361" si="117">SUM(J356/F356)</f>
        <v>1</v>
      </c>
    </row>
    <row r="357" spans="1:16" s="29" customFormat="1" ht="12">
      <c r="A357" s="39"/>
      <c r="B357" s="39"/>
      <c r="C357" s="39">
        <v>613000</v>
      </c>
      <c r="D357" s="55" t="s">
        <v>102</v>
      </c>
      <c r="E357" s="39" t="s">
        <v>200</v>
      </c>
      <c r="F357" s="159">
        <f>SUM(F358:F359)</f>
        <v>43000</v>
      </c>
      <c r="G357" s="74">
        <f>SUM(G358:G359)</f>
        <v>43000</v>
      </c>
      <c r="H357" s="87"/>
      <c r="I357" s="87"/>
      <c r="J357" s="112">
        <f>SUM(J358:J359)</f>
        <v>43000</v>
      </c>
      <c r="K357" s="74">
        <f>SUM(K358:K359)</f>
        <v>43000</v>
      </c>
      <c r="L357" s="87"/>
      <c r="M357" s="87"/>
      <c r="N357" s="87"/>
      <c r="P357" s="73">
        <f t="shared" si="117"/>
        <v>1</v>
      </c>
    </row>
    <row r="358" spans="1:16" s="27" customFormat="1" ht="12">
      <c r="A358" s="40"/>
      <c r="B358" s="66" t="s">
        <v>299</v>
      </c>
      <c r="C358" s="40">
        <v>613100</v>
      </c>
      <c r="D358" s="56" t="s">
        <v>12</v>
      </c>
      <c r="E358" s="40" t="s">
        <v>176</v>
      </c>
      <c r="F358" s="161">
        <f>SUM(G358+H358)</f>
        <v>3000</v>
      </c>
      <c r="G358" s="76">
        <v>3000</v>
      </c>
      <c r="H358" s="96"/>
      <c r="I358" s="96"/>
      <c r="J358" s="114">
        <f>SUM(K358+L358)</f>
        <v>3000</v>
      </c>
      <c r="K358" s="76">
        <v>3000</v>
      </c>
      <c r="L358" s="96"/>
      <c r="M358" s="96"/>
      <c r="N358" s="96"/>
      <c r="P358" s="73">
        <f t="shared" si="117"/>
        <v>1</v>
      </c>
    </row>
    <row r="359" spans="1:16" s="27" customFormat="1" ht="12">
      <c r="A359" s="40"/>
      <c r="B359" s="66" t="s">
        <v>299</v>
      </c>
      <c r="C359" s="40">
        <v>613900</v>
      </c>
      <c r="D359" s="56" t="s">
        <v>133</v>
      </c>
      <c r="E359" s="40" t="s">
        <v>204</v>
      </c>
      <c r="F359" s="161">
        <f>SUM(G359+H359)</f>
        <v>40000</v>
      </c>
      <c r="G359" s="76">
        <v>40000</v>
      </c>
      <c r="H359" s="96"/>
      <c r="I359" s="96"/>
      <c r="J359" s="114">
        <f>SUM(K359+L359)</f>
        <v>40000</v>
      </c>
      <c r="K359" s="76">
        <v>40000</v>
      </c>
      <c r="L359" s="96"/>
      <c r="M359" s="96"/>
      <c r="N359" s="96"/>
      <c r="P359" s="73">
        <f t="shared" si="117"/>
        <v>1</v>
      </c>
    </row>
    <row r="360" spans="1:16" s="29" customFormat="1" ht="12">
      <c r="A360" s="39"/>
      <c r="B360" s="67" t="s">
        <v>299</v>
      </c>
      <c r="C360" s="39"/>
      <c r="D360" s="55">
        <v>2</v>
      </c>
      <c r="E360" s="46" t="s">
        <v>221</v>
      </c>
      <c r="F360" s="159">
        <f>SUM(G360+H360)</f>
        <v>40000</v>
      </c>
      <c r="G360" s="74">
        <v>40000</v>
      </c>
      <c r="H360" s="87"/>
      <c r="I360" s="87"/>
      <c r="J360" s="112">
        <f>SUM(K360+L360)</f>
        <v>40000</v>
      </c>
      <c r="K360" s="74">
        <v>40000</v>
      </c>
      <c r="L360" s="87"/>
      <c r="M360" s="87"/>
      <c r="N360" s="87"/>
      <c r="P360" s="73">
        <f t="shared" si="117"/>
        <v>1</v>
      </c>
    </row>
    <row r="361" spans="1:16" s="27" customFormat="1" ht="12">
      <c r="A361" s="40"/>
      <c r="B361" s="40"/>
      <c r="C361" s="40"/>
      <c r="D361" s="56"/>
      <c r="E361" s="46" t="s">
        <v>311</v>
      </c>
      <c r="F361" s="161">
        <f>SUM(F356+F360)</f>
        <v>83000</v>
      </c>
      <c r="G361" s="76">
        <f>SUM(G356+G360)</f>
        <v>83000</v>
      </c>
      <c r="H361" s="96"/>
      <c r="I361" s="96"/>
      <c r="J361" s="114">
        <f>SUM(J356+J360)</f>
        <v>83000</v>
      </c>
      <c r="K361" s="76">
        <f>SUM(K356+K360)</f>
        <v>83000</v>
      </c>
      <c r="L361" s="96"/>
      <c r="M361" s="96"/>
      <c r="N361" s="96"/>
      <c r="P361" s="73">
        <f t="shared" si="117"/>
        <v>1</v>
      </c>
    </row>
    <row r="362" spans="1:16" s="27" customFormat="1" ht="12">
      <c r="A362" s="143">
        <v>100121</v>
      </c>
      <c r="B362" s="20"/>
      <c r="C362" s="20"/>
      <c r="D362" s="31"/>
      <c r="E362" s="130" t="s">
        <v>354</v>
      </c>
      <c r="F362" s="191"/>
      <c r="G362" s="191"/>
      <c r="H362" s="191"/>
      <c r="I362" s="191"/>
      <c r="J362" s="95"/>
      <c r="K362" s="95"/>
      <c r="L362" s="95"/>
      <c r="M362" s="95"/>
      <c r="N362" s="95"/>
      <c r="P362" s="30"/>
    </row>
    <row r="363" spans="1:16" s="27" customFormat="1" ht="12">
      <c r="A363" s="148">
        <v>1</v>
      </c>
      <c r="B363" s="149">
        <v>2</v>
      </c>
      <c r="C363" s="149">
        <v>3</v>
      </c>
      <c r="D363" s="149">
        <v>4</v>
      </c>
      <c r="E363" s="149">
        <v>5</v>
      </c>
      <c r="F363" s="156">
        <v>6</v>
      </c>
      <c r="G363" s="156">
        <v>7</v>
      </c>
      <c r="H363" s="156">
        <v>8</v>
      </c>
      <c r="I363" s="156">
        <v>9</v>
      </c>
      <c r="J363" s="151">
        <v>6</v>
      </c>
      <c r="K363" s="150">
        <v>7</v>
      </c>
      <c r="L363" s="150">
        <v>8</v>
      </c>
      <c r="M363" s="150">
        <v>13</v>
      </c>
      <c r="N363" s="150">
        <v>9</v>
      </c>
      <c r="P363" s="150">
        <v>14</v>
      </c>
    </row>
    <row r="364" spans="1:16" s="28" customFormat="1" ht="12">
      <c r="A364" s="38"/>
      <c r="B364" s="68"/>
      <c r="C364" s="38">
        <v>610000</v>
      </c>
      <c r="D364" s="54">
        <v>1</v>
      </c>
      <c r="E364" s="38" t="s">
        <v>174</v>
      </c>
      <c r="F364" s="158">
        <f t="shared" ref="F364:N364" si="118">SUM(F365+F369)</f>
        <v>348000</v>
      </c>
      <c r="G364" s="72">
        <f t="shared" si="118"/>
        <v>345000</v>
      </c>
      <c r="H364" s="72">
        <f t="shared" si="118"/>
        <v>3000</v>
      </c>
      <c r="I364" s="72">
        <f t="shared" si="118"/>
        <v>0</v>
      </c>
      <c r="J364" s="111">
        <f t="shared" si="118"/>
        <v>348000</v>
      </c>
      <c r="K364" s="72">
        <f t="shared" si="118"/>
        <v>345000</v>
      </c>
      <c r="L364" s="72">
        <f t="shared" si="118"/>
        <v>3000</v>
      </c>
      <c r="M364" s="72">
        <f t="shared" ref="M364" si="119">SUM(M365+M369)</f>
        <v>0</v>
      </c>
      <c r="N364" s="72">
        <f t="shared" si="118"/>
        <v>0</v>
      </c>
      <c r="P364" s="73">
        <f t="shared" ref="P364:P374" si="120">SUM(J364/F364)</f>
        <v>1</v>
      </c>
    </row>
    <row r="365" spans="1:16" s="29" customFormat="1" ht="12">
      <c r="A365" s="39"/>
      <c r="B365" s="67"/>
      <c r="C365" s="39">
        <v>613000</v>
      </c>
      <c r="D365" s="55" t="s">
        <v>102</v>
      </c>
      <c r="E365" s="39" t="s">
        <v>200</v>
      </c>
      <c r="F365" s="159">
        <f t="shared" ref="F365:N365" si="121">SUM(F366:F368)</f>
        <v>28000</v>
      </c>
      <c r="G365" s="74">
        <f t="shared" si="121"/>
        <v>25000</v>
      </c>
      <c r="H365" s="74">
        <f t="shared" si="121"/>
        <v>3000</v>
      </c>
      <c r="I365" s="74">
        <f t="shared" si="121"/>
        <v>0</v>
      </c>
      <c r="J365" s="112">
        <f t="shared" si="121"/>
        <v>28000</v>
      </c>
      <c r="K365" s="74">
        <f t="shared" si="121"/>
        <v>25000</v>
      </c>
      <c r="L365" s="74">
        <f t="shared" si="121"/>
        <v>3000</v>
      </c>
      <c r="M365" s="74">
        <f t="shared" ref="M365" si="122">SUM(M366:M368)</f>
        <v>0</v>
      </c>
      <c r="N365" s="74">
        <f t="shared" si="121"/>
        <v>0</v>
      </c>
      <c r="P365" s="73">
        <f t="shared" si="120"/>
        <v>1</v>
      </c>
    </row>
    <row r="366" spans="1:16" s="27" customFormat="1" ht="12">
      <c r="A366" s="40"/>
      <c r="B366" s="66" t="s">
        <v>299</v>
      </c>
      <c r="C366" s="40">
        <v>613100</v>
      </c>
      <c r="D366" s="56" t="s">
        <v>12</v>
      </c>
      <c r="E366" s="40" t="s">
        <v>176</v>
      </c>
      <c r="F366" s="161">
        <f>SUM(G366+H366)</f>
        <v>1000</v>
      </c>
      <c r="G366" s="76">
        <v>1000</v>
      </c>
      <c r="H366" s="76"/>
      <c r="I366" s="76"/>
      <c r="J366" s="114">
        <f>SUM(K366+L366)</f>
        <v>1000</v>
      </c>
      <c r="K366" s="76">
        <v>1000</v>
      </c>
      <c r="L366" s="76"/>
      <c r="M366" s="76"/>
      <c r="N366" s="76"/>
      <c r="P366" s="73">
        <f t="shared" si="120"/>
        <v>1</v>
      </c>
    </row>
    <row r="367" spans="1:16" s="27" customFormat="1" ht="12">
      <c r="A367" s="40"/>
      <c r="B367" s="66" t="s">
        <v>299</v>
      </c>
      <c r="C367" s="40">
        <v>613800</v>
      </c>
      <c r="D367" s="56" t="s">
        <v>133</v>
      </c>
      <c r="E367" s="40" t="s">
        <v>203</v>
      </c>
      <c r="F367" s="161">
        <f>SUM(G367+H367)</f>
        <v>4000</v>
      </c>
      <c r="G367" s="76">
        <v>4000</v>
      </c>
      <c r="H367" s="76"/>
      <c r="I367" s="76"/>
      <c r="J367" s="114">
        <f>SUM(K367+L367)</f>
        <v>4000</v>
      </c>
      <c r="K367" s="76">
        <v>4000</v>
      </c>
      <c r="L367" s="76"/>
      <c r="M367" s="76"/>
      <c r="N367" s="76"/>
      <c r="P367" s="73">
        <f t="shared" si="120"/>
        <v>1</v>
      </c>
    </row>
    <row r="368" spans="1:16" s="27" customFormat="1" ht="12">
      <c r="A368" s="40"/>
      <c r="B368" s="66" t="s">
        <v>299</v>
      </c>
      <c r="C368" s="40">
        <v>613900</v>
      </c>
      <c r="D368" s="56" t="s">
        <v>135</v>
      </c>
      <c r="E368" s="40" t="s">
        <v>204</v>
      </c>
      <c r="F368" s="161">
        <f>SUM(G368+H368)</f>
        <v>23000</v>
      </c>
      <c r="G368" s="76">
        <v>20000</v>
      </c>
      <c r="H368" s="76">
        <v>3000</v>
      </c>
      <c r="I368" s="76"/>
      <c r="J368" s="114">
        <f>SUM(K368+L368)</f>
        <v>23000</v>
      </c>
      <c r="K368" s="76">
        <v>20000</v>
      </c>
      <c r="L368" s="76">
        <v>3000</v>
      </c>
      <c r="M368" s="76"/>
      <c r="N368" s="76"/>
      <c r="P368" s="73">
        <f t="shared" si="120"/>
        <v>1</v>
      </c>
    </row>
    <row r="369" spans="1:16" s="29" customFormat="1" ht="12">
      <c r="A369" s="39"/>
      <c r="B369" s="67"/>
      <c r="C369" s="39">
        <v>614000</v>
      </c>
      <c r="D369" s="55" t="s">
        <v>57</v>
      </c>
      <c r="E369" s="39" t="s">
        <v>205</v>
      </c>
      <c r="F369" s="159">
        <f t="shared" ref="F369:N369" si="123">SUM(F370:F377)</f>
        <v>320000</v>
      </c>
      <c r="G369" s="74">
        <f t="shared" si="123"/>
        <v>320000</v>
      </c>
      <c r="H369" s="74">
        <f t="shared" si="123"/>
        <v>0</v>
      </c>
      <c r="I369" s="74">
        <f t="shared" si="123"/>
        <v>0</v>
      </c>
      <c r="J369" s="112">
        <f t="shared" si="123"/>
        <v>320000</v>
      </c>
      <c r="K369" s="74">
        <f t="shared" si="123"/>
        <v>320000</v>
      </c>
      <c r="L369" s="74">
        <f t="shared" si="123"/>
        <v>0</v>
      </c>
      <c r="M369" s="74">
        <f t="shared" ref="M369" si="124">SUM(M370:M377)</f>
        <v>0</v>
      </c>
      <c r="N369" s="74">
        <f t="shared" si="123"/>
        <v>0</v>
      </c>
      <c r="P369" s="73">
        <f t="shared" si="120"/>
        <v>1</v>
      </c>
    </row>
    <row r="370" spans="1:16" s="27" customFormat="1" ht="12">
      <c r="A370" s="40"/>
      <c r="B370" s="66" t="s">
        <v>299</v>
      </c>
      <c r="C370" s="40">
        <v>614200</v>
      </c>
      <c r="D370" s="56" t="s">
        <v>58</v>
      </c>
      <c r="E370" s="40" t="s">
        <v>293</v>
      </c>
      <c r="F370" s="161">
        <f t="shared" ref="F370:F377" si="125">SUM(G370+H370)</f>
        <v>50000</v>
      </c>
      <c r="G370" s="76">
        <v>50000</v>
      </c>
      <c r="H370" s="76"/>
      <c r="I370" s="76"/>
      <c r="J370" s="114">
        <f t="shared" ref="J370:J377" si="126">SUM(K370+L370)</f>
        <v>50000</v>
      </c>
      <c r="K370" s="76">
        <v>50000</v>
      </c>
      <c r="L370" s="76"/>
      <c r="M370" s="76"/>
      <c r="N370" s="76"/>
      <c r="P370" s="73">
        <f t="shared" si="120"/>
        <v>1</v>
      </c>
    </row>
    <row r="371" spans="1:16" s="27" customFormat="1" ht="12">
      <c r="A371" s="40"/>
      <c r="B371" s="66" t="s">
        <v>299</v>
      </c>
      <c r="C371" s="40">
        <v>614200</v>
      </c>
      <c r="D371" s="56" t="s">
        <v>304</v>
      </c>
      <c r="E371" s="40" t="s">
        <v>294</v>
      </c>
      <c r="F371" s="161">
        <f t="shared" si="125"/>
        <v>50000</v>
      </c>
      <c r="G371" s="76">
        <v>50000</v>
      </c>
      <c r="H371" s="76"/>
      <c r="I371" s="76"/>
      <c r="J371" s="114">
        <f t="shared" si="126"/>
        <v>50000</v>
      </c>
      <c r="K371" s="76">
        <v>50000</v>
      </c>
      <c r="L371" s="76"/>
      <c r="M371" s="76"/>
      <c r="N371" s="76"/>
      <c r="P371" s="73">
        <f t="shared" si="120"/>
        <v>1</v>
      </c>
    </row>
    <row r="372" spans="1:16" s="27" customFormat="1" ht="12">
      <c r="A372" s="40"/>
      <c r="B372" s="66" t="s">
        <v>300</v>
      </c>
      <c r="C372" s="40">
        <v>614400</v>
      </c>
      <c r="D372" s="56" t="s">
        <v>305</v>
      </c>
      <c r="E372" s="40" t="s">
        <v>295</v>
      </c>
      <c r="F372" s="161">
        <f t="shared" si="125"/>
        <v>10000</v>
      </c>
      <c r="G372" s="76">
        <v>10000</v>
      </c>
      <c r="H372" s="76"/>
      <c r="I372" s="76"/>
      <c r="J372" s="114">
        <f t="shared" si="126"/>
        <v>10000</v>
      </c>
      <c r="K372" s="76">
        <v>10000</v>
      </c>
      <c r="L372" s="76"/>
      <c r="M372" s="76"/>
      <c r="N372" s="76"/>
      <c r="P372" s="73">
        <f t="shared" si="120"/>
        <v>1</v>
      </c>
    </row>
    <row r="373" spans="1:16" s="27" customFormat="1" ht="12">
      <c r="A373" s="40"/>
      <c r="B373" s="66" t="s">
        <v>298</v>
      </c>
      <c r="C373" s="40">
        <v>614500</v>
      </c>
      <c r="D373" s="56" t="s">
        <v>306</v>
      </c>
      <c r="E373" s="40" t="s">
        <v>302</v>
      </c>
      <c r="F373" s="161">
        <f t="shared" si="125"/>
        <v>60000</v>
      </c>
      <c r="G373" s="76">
        <v>60000</v>
      </c>
      <c r="H373" s="76"/>
      <c r="I373" s="76"/>
      <c r="J373" s="114">
        <f t="shared" si="126"/>
        <v>60000</v>
      </c>
      <c r="K373" s="76">
        <v>60000</v>
      </c>
      <c r="L373" s="76"/>
      <c r="M373" s="76"/>
      <c r="N373" s="76"/>
      <c r="P373" s="73">
        <f t="shared" si="120"/>
        <v>1</v>
      </c>
    </row>
    <row r="374" spans="1:16" s="27" customFormat="1" ht="12">
      <c r="A374" s="40"/>
      <c r="B374" s="66" t="s">
        <v>299</v>
      </c>
      <c r="C374" s="40">
        <v>614800</v>
      </c>
      <c r="D374" s="56" t="s">
        <v>307</v>
      </c>
      <c r="E374" s="40" t="s">
        <v>296</v>
      </c>
      <c r="F374" s="161">
        <f t="shared" si="125"/>
        <v>50000</v>
      </c>
      <c r="G374" s="76">
        <v>50000</v>
      </c>
      <c r="H374" s="76"/>
      <c r="I374" s="76"/>
      <c r="J374" s="114">
        <f t="shared" si="126"/>
        <v>50000</v>
      </c>
      <c r="K374" s="76">
        <v>50000</v>
      </c>
      <c r="L374" s="76"/>
      <c r="M374" s="76"/>
      <c r="N374" s="76"/>
      <c r="P374" s="73">
        <f t="shared" si="120"/>
        <v>1</v>
      </c>
    </row>
    <row r="375" spans="1:16">
      <c r="E375" s="255">
        <v>6</v>
      </c>
    </row>
    <row r="376" spans="1:16" s="27" customFormat="1" ht="12">
      <c r="A376" s="45"/>
      <c r="B376" s="45"/>
      <c r="C376" s="45"/>
      <c r="D376" s="58"/>
      <c r="E376" s="44"/>
      <c r="F376" s="80"/>
      <c r="G376" s="80"/>
      <c r="H376" s="80"/>
      <c r="I376" s="80"/>
      <c r="J376" s="80"/>
      <c r="K376" s="80"/>
      <c r="L376" s="80"/>
      <c r="M376" s="80"/>
      <c r="N376" s="80"/>
      <c r="P376" s="86"/>
    </row>
    <row r="377" spans="1:16" s="27" customFormat="1" ht="12">
      <c r="A377" s="40"/>
      <c r="B377" s="66" t="s">
        <v>301</v>
      </c>
      <c r="C377" s="40">
        <v>614800</v>
      </c>
      <c r="D377" s="56" t="s">
        <v>308</v>
      </c>
      <c r="E377" s="40" t="s">
        <v>297</v>
      </c>
      <c r="F377" s="161">
        <f t="shared" si="125"/>
        <v>100000</v>
      </c>
      <c r="G377" s="76">
        <v>100000</v>
      </c>
      <c r="H377" s="76"/>
      <c r="I377" s="76"/>
      <c r="J377" s="114">
        <f t="shared" si="126"/>
        <v>100000</v>
      </c>
      <c r="K377" s="76">
        <v>100000</v>
      </c>
      <c r="L377" s="76"/>
      <c r="M377" s="76"/>
      <c r="N377" s="76"/>
      <c r="P377" s="264">
        <f>SUM(J377/F377)</f>
        <v>1</v>
      </c>
    </row>
    <row r="378" spans="1:16" s="29" customFormat="1" ht="12">
      <c r="A378" s="39"/>
      <c r="B378" s="67"/>
      <c r="C378" s="39">
        <v>821000</v>
      </c>
      <c r="D378" s="55">
        <v>2</v>
      </c>
      <c r="E378" s="46" t="s">
        <v>309</v>
      </c>
      <c r="F378" s="159">
        <f t="shared" ref="F378:N378" si="127">SUM(F379:F379)</f>
        <v>68000</v>
      </c>
      <c r="G378" s="74">
        <f t="shared" si="127"/>
        <v>0</v>
      </c>
      <c r="H378" s="74">
        <f t="shared" si="127"/>
        <v>68000</v>
      </c>
      <c r="I378" s="74">
        <f t="shared" si="127"/>
        <v>0</v>
      </c>
      <c r="J378" s="112">
        <f t="shared" si="127"/>
        <v>68000</v>
      </c>
      <c r="K378" s="74">
        <f t="shared" si="127"/>
        <v>0</v>
      </c>
      <c r="L378" s="74">
        <f t="shared" si="127"/>
        <v>68000</v>
      </c>
      <c r="M378" s="74">
        <f>SUM(M379:M379)</f>
        <v>0</v>
      </c>
      <c r="N378" s="74">
        <f t="shared" si="127"/>
        <v>0</v>
      </c>
      <c r="P378" s="73">
        <f>SUM(J378/F378)</f>
        <v>1</v>
      </c>
    </row>
    <row r="379" spans="1:16" s="27" customFormat="1" ht="12">
      <c r="A379" s="40"/>
      <c r="B379" s="66" t="s">
        <v>313</v>
      </c>
      <c r="C379" s="40">
        <v>821600</v>
      </c>
      <c r="D379" s="56" t="s">
        <v>68</v>
      </c>
      <c r="E379" s="40" t="s">
        <v>310</v>
      </c>
      <c r="F379" s="161">
        <f>SUM(G379+H379)</f>
        <v>68000</v>
      </c>
      <c r="G379" s="76">
        <v>0</v>
      </c>
      <c r="H379" s="76">
        <v>68000</v>
      </c>
      <c r="I379" s="76"/>
      <c r="J379" s="114">
        <f>SUM(K379+L379)</f>
        <v>68000</v>
      </c>
      <c r="K379" s="76">
        <v>0</v>
      </c>
      <c r="L379" s="76">
        <v>68000</v>
      </c>
      <c r="M379" s="76"/>
      <c r="N379" s="76"/>
      <c r="P379" s="73">
        <f>SUM(J379/F379)</f>
        <v>1</v>
      </c>
    </row>
    <row r="380" spans="1:16" s="29" customFormat="1" ht="12">
      <c r="A380" s="39"/>
      <c r="B380" s="67" t="s">
        <v>301</v>
      </c>
      <c r="C380" s="39"/>
      <c r="D380" s="55">
        <v>3</v>
      </c>
      <c r="E380" s="46" t="s">
        <v>285</v>
      </c>
      <c r="F380" s="159">
        <f>SUM(G380+H380)</f>
        <v>500000</v>
      </c>
      <c r="G380" s="74">
        <v>500000</v>
      </c>
      <c r="H380" s="74"/>
      <c r="I380" s="74"/>
      <c r="J380" s="112">
        <f>SUM(K380+L380)</f>
        <v>500000</v>
      </c>
      <c r="K380" s="74">
        <v>500000</v>
      </c>
      <c r="L380" s="74"/>
      <c r="M380" s="74"/>
      <c r="N380" s="74"/>
      <c r="P380" s="73">
        <f>SUM(J380/F380)</f>
        <v>1</v>
      </c>
    </row>
    <row r="381" spans="1:16" s="27" customFormat="1" ht="12">
      <c r="A381" s="200"/>
      <c r="B381" s="201"/>
      <c r="C381" s="200"/>
      <c r="D381" s="202"/>
      <c r="E381" s="178" t="s">
        <v>312</v>
      </c>
      <c r="F381" s="114">
        <f t="shared" ref="F381:N381" si="128">SUM(F364+F378+F380)</f>
        <v>916000</v>
      </c>
      <c r="G381" s="114">
        <f t="shared" si="128"/>
        <v>845000</v>
      </c>
      <c r="H381" s="114">
        <f t="shared" si="128"/>
        <v>71000</v>
      </c>
      <c r="I381" s="114">
        <f t="shared" si="128"/>
        <v>0</v>
      </c>
      <c r="J381" s="114">
        <f t="shared" si="128"/>
        <v>916000</v>
      </c>
      <c r="K381" s="114">
        <f t="shared" si="128"/>
        <v>845000</v>
      </c>
      <c r="L381" s="114">
        <f t="shared" si="128"/>
        <v>71000</v>
      </c>
      <c r="M381" s="114">
        <f t="shared" ref="M381" si="129">SUM(M364+M378+M380)</f>
        <v>0</v>
      </c>
      <c r="N381" s="114">
        <f t="shared" si="128"/>
        <v>0</v>
      </c>
      <c r="P381" s="123">
        <f>SUM(J381/F381)</f>
        <v>1</v>
      </c>
    </row>
    <row r="382" spans="1:16" s="27" customFormat="1" ht="12">
      <c r="A382" s="143">
        <v>100131</v>
      </c>
      <c r="B382" s="20"/>
      <c r="C382" s="20"/>
      <c r="D382" s="31"/>
      <c r="E382" s="203" t="s">
        <v>420</v>
      </c>
      <c r="F382" s="206"/>
      <c r="G382" s="206"/>
      <c r="H382" s="209"/>
      <c r="I382" s="193"/>
      <c r="J382" s="199"/>
      <c r="K382" s="199"/>
      <c r="L382" s="199"/>
      <c r="M382" s="199"/>
      <c r="N382" s="199"/>
      <c r="P382" s="207"/>
    </row>
    <row r="383" spans="1:16" s="27" customFormat="1" ht="12">
      <c r="A383" s="148">
        <v>1</v>
      </c>
      <c r="B383" s="149">
        <v>2</v>
      </c>
      <c r="C383" s="149">
        <v>3</v>
      </c>
      <c r="D383" s="149">
        <v>4</v>
      </c>
      <c r="E383" s="149">
        <v>5</v>
      </c>
      <c r="F383" s="156">
        <v>6</v>
      </c>
      <c r="G383" s="156">
        <v>7</v>
      </c>
      <c r="H383" s="156">
        <v>8</v>
      </c>
      <c r="I383" s="156">
        <v>9</v>
      </c>
      <c r="J383" s="151">
        <v>6</v>
      </c>
      <c r="K383" s="150">
        <v>7</v>
      </c>
      <c r="L383" s="150">
        <v>8</v>
      </c>
      <c r="M383" s="150">
        <v>13</v>
      </c>
      <c r="N383" s="150">
        <v>9</v>
      </c>
      <c r="P383" s="150">
        <v>14</v>
      </c>
    </row>
    <row r="384" spans="1:16" s="28" customFormat="1" ht="12">
      <c r="A384" s="38"/>
      <c r="B384" s="38"/>
      <c r="C384" s="38">
        <v>610000</v>
      </c>
      <c r="D384" s="54">
        <v>1</v>
      </c>
      <c r="E384" s="38" t="s">
        <v>174</v>
      </c>
      <c r="F384" s="158">
        <f t="shared" ref="F384:N384" si="130">SUM(F385)</f>
        <v>1282000</v>
      </c>
      <c r="G384" s="72">
        <f t="shared" si="130"/>
        <v>1232000</v>
      </c>
      <c r="H384" s="72">
        <f t="shared" si="130"/>
        <v>50000</v>
      </c>
      <c r="I384" s="72">
        <f t="shared" si="130"/>
        <v>0</v>
      </c>
      <c r="J384" s="111">
        <f t="shared" si="130"/>
        <v>1272000</v>
      </c>
      <c r="K384" s="72">
        <f t="shared" si="130"/>
        <v>1222000</v>
      </c>
      <c r="L384" s="72">
        <f t="shared" si="130"/>
        <v>50000</v>
      </c>
      <c r="M384" s="72">
        <f>SUM(M385)</f>
        <v>0</v>
      </c>
      <c r="N384" s="72">
        <f t="shared" si="130"/>
        <v>0</v>
      </c>
      <c r="P384" s="73">
        <f t="shared" ref="P384:P396" si="131">SUM(J384/F384)</f>
        <v>0.99219968798751945</v>
      </c>
    </row>
    <row r="385" spans="1:16" s="29" customFormat="1" ht="12">
      <c r="A385" s="39"/>
      <c r="B385" s="67"/>
      <c r="C385" s="39">
        <v>613000</v>
      </c>
      <c r="D385" s="55" t="s">
        <v>102</v>
      </c>
      <c r="E385" s="39" t="s">
        <v>200</v>
      </c>
      <c r="F385" s="159">
        <f t="shared" ref="F385:N385" si="132">SUM(F386:F391)</f>
        <v>1282000</v>
      </c>
      <c r="G385" s="74">
        <f t="shared" si="132"/>
        <v>1232000</v>
      </c>
      <c r="H385" s="74">
        <f t="shared" si="132"/>
        <v>50000</v>
      </c>
      <c r="I385" s="74">
        <f t="shared" si="132"/>
        <v>0</v>
      </c>
      <c r="J385" s="112">
        <f t="shared" si="132"/>
        <v>1272000</v>
      </c>
      <c r="K385" s="74">
        <f t="shared" si="132"/>
        <v>1222000</v>
      </c>
      <c r="L385" s="74">
        <f t="shared" si="132"/>
        <v>50000</v>
      </c>
      <c r="M385" s="74">
        <f t="shared" ref="M385" si="133">SUM(M386:M391)</f>
        <v>0</v>
      </c>
      <c r="N385" s="74">
        <f t="shared" si="132"/>
        <v>0</v>
      </c>
      <c r="P385" s="73">
        <f t="shared" si="131"/>
        <v>0.99219968798751945</v>
      </c>
    </row>
    <row r="386" spans="1:16" s="27" customFormat="1" ht="12">
      <c r="A386" s="40"/>
      <c r="B386" s="66" t="s">
        <v>299</v>
      </c>
      <c r="C386" s="40">
        <v>613100</v>
      </c>
      <c r="D386" s="56" t="s">
        <v>12</v>
      </c>
      <c r="E386" s="40" t="s">
        <v>176</v>
      </c>
      <c r="F386" s="161">
        <f t="shared" ref="F386:F391" si="134">SUM(G386+H386)</f>
        <v>2000</v>
      </c>
      <c r="G386" s="76">
        <v>2000</v>
      </c>
      <c r="H386" s="76"/>
      <c r="I386" s="76"/>
      <c r="J386" s="114">
        <f t="shared" ref="J386:J391" si="135">SUM(K386+L386)</f>
        <v>2000</v>
      </c>
      <c r="K386" s="76">
        <v>2000</v>
      </c>
      <c r="L386" s="76"/>
      <c r="M386" s="76"/>
      <c r="N386" s="76"/>
      <c r="P386" s="73">
        <f t="shared" si="131"/>
        <v>1</v>
      </c>
    </row>
    <row r="387" spans="1:16" s="27" customFormat="1" ht="12">
      <c r="A387" s="40"/>
      <c r="B387" s="66" t="s">
        <v>317</v>
      </c>
      <c r="C387" s="40">
        <v>613200</v>
      </c>
      <c r="D387" s="56" t="s">
        <v>133</v>
      </c>
      <c r="E387" s="40" t="s">
        <v>315</v>
      </c>
      <c r="F387" s="161">
        <f t="shared" si="134"/>
        <v>200000</v>
      </c>
      <c r="G387" s="76">
        <v>200000</v>
      </c>
      <c r="H387" s="76"/>
      <c r="I387" s="76"/>
      <c r="J387" s="114">
        <f t="shared" si="135"/>
        <v>200000</v>
      </c>
      <c r="K387" s="76">
        <v>200000</v>
      </c>
      <c r="L387" s="76"/>
      <c r="M387" s="76"/>
      <c r="N387" s="76"/>
      <c r="P387" s="73">
        <f t="shared" si="131"/>
        <v>1</v>
      </c>
    </row>
    <row r="388" spans="1:16" s="27" customFormat="1" ht="12">
      <c r="A388" s="40"/>
      <c r="B388" s="66" t="s">
        <v>318</v>
      </c>
      <c r="C388" s="40">
        <v>613300</v>
      </c>
      <c r="D388" s="56" t="s">
        <v>135</v>
      </c>
      <c r="E388" s="40" t="s">
        <v>424</v>
      </c>
      <c r="F388" s="161">
        <f t="shared" si="134"/>
        <v>850000</v>
      </c>
      <c r="G388" s="76">
        <v>850000</v>
      </c>
      <c r="H388" s="76"/>
      <c r="I388" s="76"/>
      <c r="J388" s="114">
        <f t="shared" si="135"/>
        <v>790000</v>
      </c>
      <c r="K388" s="76">
        <v>790000</v>
      </c>
      <c r="L388" s="76"/>
      <c r="M388" s="76"/>
      <c r="N388" s="76"/>
      <c r="P388" s="73">
        <f t="shared" si="131"/>
        <v>0.92941176470588238</v>
      </c>
    </row>
    <row r="389" spans="1:16" s="27" customFormat="1" ht="12">
      <c r="A389" s="40"/>
      <c r="B389" s="66" t="s">
        <v>319</v>
      </c>
      <c r="C389" s="40">
        <v>613700</v>
      </c>
      <c r="D389" s="56" t="s">
        <v>303</v>
      </c>
      <c r="E389" s="40" t="s">
        <v>425</v>
      </c>
      <c r="F389" s="161">
        <f t="shared" si="134"/>
        <v>120000</v>
      </c>
      <c r="G389" s="76">
        <v>120000</v>
      </c>
      <c r="H389" s="76"/>
      <c r="I389" s="76"/>
      <c r="J389" s="114">
        <f t="shared" si="135"/>
        <v>170000</v>
      </c>
      <c r="K389" s="76">
        <v>170000</v>
      </c>
      <c r="L389" s="76"/>
      <c r="M389" s="76"/>
      <c r="N389" s="76"/>
      <c r="P389" s="73">
        <f t="shared" si="131"/>
        <v>1.4166666666666667</v>
      </c>
    </row>
    <row r="390" spans="1:16" s="27" customFormat="1" ht="12">
      <c r="A390" s="40"/>
      <c r="B390" s="66" t="s">
        <v>299</v>
      </c>
      <c r="C390" s="40">
        <v>613900</v>
      </c>
      <c r="D390" s="56" t="s">
        <v>316</v>
      </c>
      <c r="E390" s="40" t="s">
        <v>229</v>
      </c>
      <c r="F390" s="161">
        <f t="shared" si="134"/>
        <v>45000</v>
      </c>
      <c r="G390" s="76">
        <v>45000</v>
      </c>
      <c r="H390" s="76"/>
      <c r="I390" s="76"/>
      <c r="J390" s="114">
        <f t="shared" si="135"/>
        <v>45000</v>
      </c>
      <c r="K390" s="76">
        <v>45000</v>
      </c>
      <c r="L390" s="76"/>
      <c r="M390" s="76"/>
      <c r="N390" s="76"/>
      <c r="P390" s="73">
        <f t="shared" si="131"/>
        <v>1</v>
      </c>
    </row>
    <row r="391" spans="1:16" s="27" customFormat="1" ht="12">
      <c r="A391" s="40"/>
      <c r="B391" s="66" t="s">
        <v>299</v>
      </c>
      <c r="C391" s="40">
        <v>613900</v>
      </c>
      <c r="D391" s="56" t="s">
        <v>320</v>
      </c>
      <c r="E391" s="40" t="s">
        <v>204</v>
      </c>
      <c r="F391" s="161">
        <f t="shared" si="134"/>
        <v>65000</v>
      </c>
      <c r="G391" s="76">
        <v>15000</v>
      </c>
      <c r="H391" s="76">
        <v>50000</v>
      </c>
      <c r="I391" s="76"/>
      <c r="J391" s="114">
        <f t="shared" si="135"/>
        <v>65000</v>
      </c>
      <c r="K391" s="76">
        <v>15000</v>
      </c>
      <c r="L391" s="76">
        <v>50000</v>
      </c>
      <c r="M391" s="76"/>
      <c r="N391" s="76"/>
      <c r="P391" s="73">
        <f t="shared" si="131"/>
        <v>1</v>
      </c>
    </row>
    <row r="392" spans="1:16" s="29" customFormat="1" ht="12">
      <c r="A392" s="39"/>
      <c r="B392" s="67"/>
      <c r="C392" s="39">
        <v>821000</v>
      </c>
      <c r="D392" s="55">
        <v>2</v>
      </c>
      <c r="E392" s="46" t="s">
        <v>309</v>
      </c>
      <c r="F392" s="159">
        <f t="shared" ref="F392:N392" si="136">SUM(F393:F398)</f>
        <v>1140000</v>
      </c>
      <c r="G392" s="74">
        <f t="shared" si="136"/>
        <v>1040000</v>
      </c>
      <c r="H392" s="74">
        <f t="shared" si="136"/>
        <v>100000</v>
      </c>
      <c r="I392" s="74">
        <f t="shared" si="136"/>
        <v>0</v>
      </c>
      <c r="J392" s="112">
        <f t="shared" si="136"/>
        <v>1563000</v>
      </c>
      <c r="K392" s="74">
        <f t="shared" si="136"/>
        <v>1463000</v>
      </c>
      <c r="L392" s="74">
        <f t="shared" si="136"/>
        <v>100000</v>
      </c>
      <c r="M392" s="74">
        <f t="shared" ref="M392" si="137">SUM(M393:M398)</f>
        <v>0</v>
      </c>
      <c r="N392" s="74">
        <f t="shared" si="136"/>
        <v>0</v>
      </c>
      <c r="P392" s="73">
        <f t="shared" si="131"/>
        <v>1.3710526315789473</v>
      </c>
    </row>
    <row r="393" spans="1:16" s="27" customFormat="1" ht="12">
      <c r="A393" s="40"/>
      <c r="B393" s="66" t="s">
        <v>319</v>
      </c>
      <c r="C393" s="40">
        <v>821100</v>
      </c>
      <c r="D393" s="56" t="s">
        <v>68</v>
      </c>
      <c r="E393" s="40" t="s">
        <v>322</v>
      </c>
      <c r="F393" s="161">
        <f t="shared" ref="F393:F398" si="138">SUM(G393+H393)</f>
        <v>70000</v>
      </c>
      <c r="G393" s="76">
        <v>70000</v>
      </c>
      <c r="H393" s="76"/>
      <c r="I393" s="76"/>
      <c r="J393" s="114">
        <f t="shared" ref="J393:J398" si="139">SUM(K393+L393)</f>
        <v>220000</v>
      </c>
      <c r="K393" s="76">
        <v>220000</v>
      </c>
      <c r="L393" s="76"/>
      <c r="M393" s="76"/>
      <c r="N393" s="76"/>
      <c r="P393" s="73">
        <f t="shared" si="131"/>
        <v>3.1428571428571428</v>
      </c>
    </row>
    <row r="394" spans="1:16" s="27" customFormat="1" ht="12">
      <c r="A394" s="40"/>
      <c r="B394" s="66" t="s">
        <v>319</v>
      </c>
      <c r="C394" s="40">
        <v>821500</v>
      </c>
      <c r="D394" s="56" t="s">
        <v>192</v>
      </c>
      <c r="E394" s="40" t="s">
        <v>426</v>
      </c>
      <c r="F394" s="161">
        <f t="shared" si="138"/>
        <v>230000</v>
      </c>
      <c r="G394" s="76">
        <v>230000</v>
      </c>
      <c r="H394" s="76"/>
      <c r="I394" s="76"/>
      <c r="J394" s="114">
        <f t="shared" si="139"/>
        <v>230000</v>
      </c>
      <c r="K394" s="76">
        <v>230000</v>
      </c>
      <c r="L394" s="76"/>
      <c r="M394" s="76"/>
      <c r="N394" s="76"/>
      <c r="P394" s="73">
        <f t="shared" si="131"/>
        <v>1</v>
      </c>
    </row>
    <row r="395" spans="1:16" s="27" customFormat="1" ht="12">
      <c r="A395" s="40"/>
      <c r="B395" s="66" t="s">
        <v>321</v>
      </c>
      <c r="C395" s="40">
        <v>821600</v>
      </c>
      <c r="D395" s="56" t="s">
        <v>74</v>
      </c>
      <c r="E395" s="40" t="s">
        <v>427</v>
      </c>
      <c r="F395" s="161">
        <f t="shared" si="138"/>
        <v>700000</v>
      </c>
      <c r="G395" s="76">
        <v>600000</v>
      </c>
      <c r="H395" s="76">
        <v>100000</v>
      </c>
      <c r="I395" s="76"/>
      <c r="J395" s="114">
        <f t="shared" si="139"/>
        <v>900000</v>
      </c>
      <c r="K395" s="76">
        <v>800000</v>
      </c>
      <c r="L395" s="76">
        <v>100000</v>
      </c>
      <c r="M395" s="76"/>
      <c r="N395" s="76"/>
      <c r="P395" s="73">
        <f t="shared" si="131"/>
        <v>1.2857142857142858</v>
      </c>
    </row>
    <row r="396" spans="1:16" s="27" customFormat="1" ht="12">
      <c r="A396" s="40"/>
      <c r="B396" s="66" t="s">
        <v>314</v>
      </c>
      <c r="C396" s="40">
        <v>821600</v>
      </c>
      <c r="D396" s="56" t="s">
        <v>78</v>
      </c>
      <c r="E396" s="40" t="s">
        <v>428</v>
      </c>
      <c r="F396" s="161">
        <f t="shared" si="138"/>
        <v>100000</v>
      </c>
      <c r="G396" s="76">
        <v>100000</v>
      </c>
      <c r="H396" s="76"/>
      <c r="I396" s="76"/>
      <c r="J396" s="114">
        <f t="shared" si="139"/>
        <v>123000</v>
      </c>
      <c r="K396" s="76">
        <v>123000</v>
      </c>
      <c r="L396" s="76"/>
      <c r="M396" s="76"/>
      <c r="N396" s="76"/>
      <c r="P396" s="73">
        <f t="shared" si="131"/>
        <v>1.23</v>
      </c>
    </row>
    <row r="397" spans="1:16" s="27" customFormat="1" ht="12">
      <c r="A397" s="40"/>
      <c r="B397" s="66" t="s">
        <v>319</v>
      </c>
      <c r="C397" s="40">
        <v>821600</v>
      </c>
      <c r="D397" s="56" t="s">
        <v>82</v>
      </c>
      <c r="E397" s="40" t="s">
        <v>430</v>
      </c>
      <c r="F397" s="161">
        <f t="shared" si="138"/>
        <v>0</v>
      </c>
      <c r="G397" s="76"/>
      <c r="H397" s="76"/>
      <c r="I397" s="76"/>
      <c r="J397" s="114">
        <f t="shared" si="139"/>
        <v>50000</v>
      </c>
      <c r="K397" s="76">
        <v>50000</v>
      </c>
      <c r="L397" s="76"/>
      <c r="M397" s="76"/>
      <c r="N397" s="76"/>
      <c r="P397" s="73"/>
    </row>
    <row r="398" spans="1:16" s="27" customFormat="1" ht="12">
      <c r="A398" s="40"/>
      <c r="B398" s="66" t="s">
        <v>319</v>
      </c>
      <c r="C398" s="40">
        <v>821600</v>
      </c>
      <c r="D398" s="56" t="s">
        <v>86</v>
      </c>
      <c r="E398" s="40" t="s">
        <v>231</v>
      </c>
      <c r="F398" s="161">
        <f t="shared" si="138"/>
        <v>40000</v>
      </c>
      <c r="G398" s="76">
        <v>40000</v>
      </c>
      <c r="H398" s="76"/>
      <c r="I398" s="76"/>
      <c r="J398" s="114">
        <f t="shared" si="139"/>
        <v>40000</v>
      </c>
      <c r="K398" s="76">
        <v>40000</v>
      </c>
      <c r="L398" s="76"/>
      <c r="M398" s="76"/>
      <c r="N398" s="76"/>
      <c r="P398" s="73">
        <f>SUM(J398/F398)</f>
        <v>1</v>
      </c>
    </row>
    <row r="399" spans="1:16" s="27" customFormat="1" ht="12">
      <c r="A399" s="200"/>
      <c r="B399" s="200"/>
      <c r="C399" s="200"/>
      <c r="D399" s="202"/>
      <c r="E399" s="178" t="s">
        <v>342</v>
      </c>
      <c r="F399" s="114">
        <f t="shared" ref="F399:N399" si="140">SUM(F384+F392)</f>
        <v>2422000</v>
      </c>
      <c r="G399" s="114">
        <f t="shared" si="140"/>
        <v>2272000</v>
      </c>
      <c r="H399" s="114">
        <f t="shared" si="140"/>
        <v>150000</v>
      </c>
      <c r="I399" s="114">
        <f t="shared" si="140"/>
        <v>0</v>
      </c>
      <c r="J399" s="114">
        <f t="shared" si="140"/>
        <v>2835000</v>
      </c>
      <c r="K399" s="114">
        <f t="shared" si="140"/>
        <v>2685000</v>
      </c>
      <c r="L399" s="114">
        <f t="shared" si="140"/>
        <v>150000</v>
      </c>
      <c r="M399" s="114">
        <f t="shared" ref="M399" si="141">SUM(M384+M392)</f>
        <v>0</v>
      </c>
      <c r="N399" s="114">
        <f t="shared" si="140"/>
        <v>0</v>
      </c>
      <c r="P399" s="123">
        <f>SUM(J399/F399)</f>
        <v>1.1705202312138729</v>
      </c>
    </row>
    <row r="400" spans="1:16" s="27" customFormat="1" ht="12">
      <c r="A400" s="143">
        <v>100141</v>
      </c>
      <c r="B400" s="144"/>
      <c r="C400" s="144"/>
      <c r="D400" s="136"/>
      <c r="E400" s="204" t="s">
        <v>419</v>
      </c>
      <c r="F400" s="205"/>
      <c r="G400" s="205"/>
      <c r="H400" s="205"/>
      <c r="I400" s="208"/>
      <c r="J400" s="172"/>
      <c r="K400" s="172"/>
      <c r="L400" s="172"/>
      <c r="M400" s="172"/>
      <c r="N400" s="172"/>
      <c r="P400" s="145"/>
    </row>
    <row r="401" spans="1:16" s="27" customFormat="1" ht="12">
      <c r="A401" s="148">
        <v>1</v>
      </c>
      <c r="B401" s="149">
        <v>2</v>
      </c>
      <c r="C401" s="149">
        <v>3</v>
      </c>
      <c r="D401" s="149">
        <v>4</v>
      </c>
      <c r="E401" s="149">
        <v>5</v>
      </c>
      <c r="F401" s="156">
        <v>6</v>
      </c>
      <c r="G401" s="156">
        <v>7</v>
      </c>
      <c r="H401" s="156">
        <v>8</v>
      </c>
      <c r="I401" s="156">
        <v>9</v>
      </c>
      <c r="J401" s="151">
        <v>6</v>
      </c>
      <c r="K401" s="150">
        <v>7</v>
      </c>
      <c r="L401" s="150">
        <v>8</v>
      </c>
      <c r="M401" s="150">
        <v>13</v>
      </c>
      <c r="N401" s="150">
        <v>9</v>
      </c>
      <c r="P401" s="150">
        <v>14</v>
      </c>
    </row>
    <row r="402" spans="1:16" s="28" customFormat="1" ht="12">
      <c r="A402" s="38"/>
      <c r="B402" s="68"/>
      <c r="C402" s="38">
        <v>610000</v>
      </c>
      <c r="D402" s="54">
        <v>1</v>
      </c>
      <c r="E402" s="38" t="s">
        <v>174</v>
      </c>
      <c r="F402" s="158">
        <f t="shared" ref="F402:N402" si="142">SUM(F403+F408)</f>
        <v>1694000</v>
      </c>
      <c r="G402" s="72">
        <f t="shared" si="142"/>
        <v>1267000</v>
      </c>
      <c r="H402" s="72">
        <f t="shared" si="142"/>
        <v>427000</v>
      </c>
      <c r="I402" s="72">
        <f t="shared" si="142"/>
        <v>0</v>
      </c>
      <c r="J402" s="111">
        <f t="shared" si="142"/>
        <v>1714000</v>
      </c>
      <c r="K402" s="72">
        <f t="shared" si="142"/>
        <v>1287000</v>
      </c>
      <c r="L402" s="72">
        <f t="shared" si="142"/>
        <v>427000</v>
      </c>
      <c r="M402" s="72">
        <f t="shared" ref="M402" si="143">SUM(M403+M408)</f>
        <v>0</v>
      </c>
      <c r="N402" s="72">
        <f t="shared" si="142"/>
        <v>0</v>
      </c>
      <c r="P402" s="73">
        <f t="shared" ref="P402:P419" si="144">SUM(J402/F402)</f>
        <v>1.0118063754427391</v>
      </c>
    </row>
    <row r="403" spans="1:16" s="29" customFormat="1" ht="12">
      <c r="A403" s="39"/>
      <c r="B403" s="67"/>
      <c r="C403" s="39">
        <v>613000</v>
      </c>
      <c r="D403" s="55" t="s">
        <v>102</v>
      </c>
      <c r="E403" s="39" t="s">
        <v>200</v>
      </c>
      <c r="F403" s="159">
        <f t="shared" ref="F403:N403" si="145">SUM(F404:F407)</f>
        <v>212000</v>
      </c>
      <c r="G403" s="74">
        <f t="shared" si="145"/>
        <v>205000</v>
      </c>
      <c r="H403" s="74">
        <f t="shared" si="145"/>
        <v>7000</v>
      </c>
      <c r="I403" s="74">
        <f t="shared" si="145"/>
        <v>0</v>
      </c>
      <c r="J403" s="112">
        <f t="shared" si="145"/>
        <v>212000</v>
      </c>
      <c r="K403" s="74">
        <f t="shared" si="145"/>
        <v>205000</v>
      </c>
      <c r="L403" s="74">
        <f t="shared" si="145"/>
        <v>7000</v>
      </c>
      <c r="M403" s="74">
        <f t="shared" ref="M403" si="146">SUM(M404:M407)</f>
        <v>0</v>
      </c>
      <c r="N403" s="74">
        <f t="shared" si="145"/>
        <v>0</v>
      </c>
      <c r="P403" s="73">
        <f t="shared" si="144"/>
        <v>1</v>
      </c>
    </row>
    <row r="404" spans="1:16" s="27" customFormat="1" ht="12">
      <c r="A404" s="40"/>
      <c r="B404" s="66" t="s">
        <v>299</v>
      </c>
      <c r="C404" s="40">
        <v>613100</v>
      </c>
      <c r="D404" s="56" t="s">
        <v>12</v>
      </c>
      <c r="E404" s="40" t="s">
        <v>176</v>
      </c>
      <c r="F404" s="161">
        <f>SUM(G404+H404)</f>
        <v>2000</v>
      </c>
      <c r="G404" s="76">
        <v>2000</v>
      </c>
      <c r="H404" s="76"/>
      <c r="I404" s="76"/>
      <c r="J404" s="114">
        <f>SUM(K404+L404)</f>
        <v>2000</v>
      </c>
      <c r="K404" s="76">
        <v>2000</v>
      </c>
      <c r="L404" s="76"/>
      <c r="M404" s="76"/>
      <c r="N404" s="76"/>
      <c r="P404" s="73">
        <f t="shared" si="144"/>
        <v>1</v>
      </c>
    </row>
    <row r="405" spans="1:16" s="27" customFormat="1" ht="12">
      <c r="A405" s="40"/>
      <c r="B405" s="66" t="s">
        <v>323</v>
      </c>
      <c r="C405" s="40">
        <v>613300</v>
      </c>
      <c r="D405" s="56" t="s">
        <v>133</v>
      </c>
      <c r="E405" s="40" t="s">
        <v>228</v>
      </c>
      <c r="F405" s="161">
        <f>SUM(G405+H405)</f>
        <v>150000</v>
      </c>
      <c r="G405" s="76">
        <v>150000</v>
      </c>
      <c r="H405" s="76"/>
      <c r="I405" s="76"/>
      <c r="J405" s="114">
        <f>SUM(K405+L405)</f>
        <v>150000</v>
      </c>
      <c r="K405" s="76">
        <v>150000</v>
      </c>
      <c r="L405" s="76"/>
      <c r="M405" s="76"/>
      <c r="N405" s="76"/>
      <c r="P405" s="73">
        <f t="shared" si="144"/>
        <v>1</v>
      </c>
    </row>
    <row r="406" spans="1:16" s="27" customFormat="1" ht="12">
      <c r="A406" s="40"/>
      <c r="B406" s="66" t="s">
        <v>299</v>
      </c>
      <c r="C406" s="40">
        <v>613900</v>
      </c>
      <c r="D406" s="70" t="s">
        <v>135</v>
      </c>
      <c r="E406" s="40" t="s">
        <v>324</v>
      </c>
      <c r="F406" s="161">
        <f>SUM(G406+H406)</f>
        <v>30000</v>
      </c>
      <c r="G406" s="76">
        <v>30000</v>
      </c>
      <c r="H406" s="76"/>
      <c r="I406" s="76"/>
      <c r="J406" s="114">
        <f>SUM(K406+L406)</f>
        <v>30000</v>
      </c>
      <c r="K406" s="76">
        <v>30000</v>
      </c>
      <c r="L406" s="76"/>
      <c r="M406" s="76"/>
      <c r="N406" s="76"/>
      <c r="P406" s="73">
        <f t="shared" si="144"/>
        <v>1</v>
      </c>
    </row>
    <row r="407" spans="1:16" s="27" customFormat="1" ht="12">
      <c r="A407" s="40"/>
      <c r="B407" s="66" t="s">
        <v>299</v>
      </c>
      <c r="C407" s="40">
        <v>613900</v>
      </c>
      <c r="D407" s="56" t="s">
        <v>303</v>
      </c>
      <c r="E407" s="40" t="s">
        <v>325</v>
      </c>
      <c r="F407" s="161">
        <f>SUM(G407+H407)</f>
        <v>30000</v>
      </c>
      <c r="G407" s="76">
        <v>23000</v>
      </c>
      <c r="H407" s="76">
        <v>7000</v>
      </c>
      <c r="I407" s="76"/>
      <c r="J407" s="114">
        <f>SUM(K407+L407)</f>
        <v>30000</v>
      </c>
      <c r="K407" s="76">
        <v>23000</v>
      </c>
      <c r="L407" s="76">
        <v>7000</v>
      </c>
      <c r="M407" s="76"/>
      <c r="N407" s="76"/>
      <c r="P407" s="73">
        <f t="shared" si="144"/>
        <v>1</v>
      </c>
    </row>
    <row r="408" spans="1:16" s="29" customFormat="1" ht="12">
      <c r="A408" s="39"/>
      <c r="B408" s="67"/>
      <c r="C408" s="39">
        <v>614000</v>
      </c>
      <c r="D408" s="55" t="s">
        <v>57</v>
      </c>
      <c r="E408" s="39" t="s">
        <v>205</v>
      </c>
      <c r="F408" s="159">
        <f t="shared" ref="F408:N408" si="147">SUM(F409:F429)</f>
        <v>1482000</v>
      </c>
      <c r="G408" s="74">
        <f t="shared" si="147"/>
        <v>1062000</v>
      </c>
      <c r="H408" s="74">
        <f t="shared" si="147"/>
        <v>420000</v>
      </c>
      <c r="I408" s="74">
        <f t="shared" si="147"/>
        <v>0</v>
      </c>
      <c r="J408" s="112">
        <f t="shared" si="147"/>
        <v>1502000</v>
      </c>
      <c r="K408" s="74">
        <f t="shared" si="147"/>
        <v>1082000</v>
      </c>
      <c r="L408" s="74">
        <f t="shared" si="147"/>
        <v>420000</v>
      </c>
      <c r="M408" s="74">
        <f t="shared" ref="M408" si="148">SUM(M409:M429)</f>
        <v>0</v>
      </c>
      <c r="N408" s="74">
        <f t="shared" si="147"/>
        <v>0</v>
      </c>
      <c r="P408" s="73">
        <f t="shared" si="144"/>
        <v>1.0134952766531713</v>
      </c>
    </row>
    <row r="409" spans="1:16" s="27" customFormat="1" ht="12">
      <c r="A409" s="40"/>
      <c r="B409" s="66" t="s">
        <v>341</v>
      </c>
      <c r="C409" s="40">
        <v>614200</v>
      </c>
      <c r="D409" s="56" t="s">
        <v>58</v>
      </c>
      <c r="E409" s="40" t="s">
        <v>326</v>
      </c>
      <c r="F409" s="161">
        <f t="shared" ref="F409:F418" si="149">SUM(G409+H409)</f>
        <v>350000</v>
      </c>
      <c r="G409" s="76">
        <v>70000</v>
      </c>
      <c r="H409" s="76">
        <v>280000</v>
      </c>
      <c r="I409" s="76"/>
      <c r="J409" s="114">
        <f t="shared" ref="J409:J418" si="150">SUM(K409+L409)</f>
        <v>350000</v>
      </c>
      <c r="K409" s="76">
        <v>70000</v>
      </c>
      <c r="L409" s="76">
        <v>280000</v>
      </c>
      <c r="M409" s="76"/>
      <c r="N409" s="76"/>
      <c r="P409" s="73">
        <f t="shared" si="144"/>
        <v>1</v>
      </c>
    </row>
    <row r="410" spans="1:16" s="27" customFormat="1" ht="12">
      <c r="A410" s="40"/>
      <c r="B410" s="66" t="s">
        <v>340</v>
      </c>
      <c r="C410" s="40">
        <v>614200</v>
      </c>
      <c r="D410" s="56" t="s">
        <v>304</v>
      </c>
      <c r="E410" s="40" t="s">
        <v>364</v>
      </c>
      <c r="F410" s="161">
        <f t="shared" si="149"/>
        <v>120000</v>
      </c>
      <c r="G410" s="76">
        <v>0</v>
      </c>
      <c r="H410" s="76">
        <v>120000</v>
      </c>
      <c r="I410" s="76"/>
      <c r="J410" s="114">
        <f t="shared" si="150"/>
        <v>120000</v>
      </c>
      <c r="K410" s="76">
        <v>0</v>
      </c>
      <c r="L410" s="76">
        <v>120000</v>
      </c>
      <c r="M410" s="76"/>
      <c r="N410" s="76"/>
      <c r="P410" s="73">
        <f t="shared" si="144"/>
        <v>1</v>
      </c>
    </row>
    <row r="411" spans="1:16" s="27" customFormat="1" ht="12">
      <c r="A411" s="40"/>
      <c r="B411" s="66" t="s">
        <v>323</v>
      </c>
      <c r="C411" s="40">
        <v>614200</v>
      </c>
      <c r="D411" s="56" t="s">
        <v>305</v>
      </c>
      <c r="E411" s="40" t="s">
        <v>327</v>
      </c>
      <c r="F411" s="161">
        <f t="shared" si="149"/>
        <v>20000</v>
      </c>
      <c r="G411" s="76">
        <v>20000</v>
      </c>
      <c r="H411" s="76"/>
      <c r="I411" s="76"/>
      <c r="J411" s="114">
        <f t="shared" si="150"/>
        <v>40000</v>
      </c>
      <c r="K411" s="76">
        <v>40000</v>
      </c>
      <c r="L411" s="76"/>
      <c r="M411" s="76"/>
      <c r="N411" s="76"/>
      <c r="P411" s="73">
        <f t="shared" si="144"/>
        <v>2</v>
      </c>
    </row>
    <row r="412" spans="1:16" s="27" customFormat="1" ht="12">
      <c r="A412" s="40"/>
      <c r="B412" s="66" t="s">
        <v>299</v>
      </c>
      <c r="C412" s="40">
        <v>614200</v>
      </c>
      <c r="D412" s="56" t="s">
        <v>306</v>
      </c>
      <c r="E412" s="40" t="s">
        <v>366</v>
      </c>
      <c r="F412" s="161">
        <f t="shared" si="149"/>
        <v>20000</v>
      </c>
      <c r="G412" s="76">
        <v>0</v>
      </c>
      <c r="H412" s="76">
        <v>20000</v>
      </c>
      <c r="I412" s="76"/>
      <c r="J412" s="114">
        <f t="shared" si="150"/>
        <v>20000</v>
      </c>
      <c r="K412" s="76">
        <v>0</v>
      </c>
      <c r="L412" s="76">
        <v>20000</v>
      </c>
      <c r="M412" s="76"/>
      <c r="N412" s="76"/>
      <c r="P412" s="73">
        <f t="shared" si="144"/>
        <v>1</v>
      </c>
    </row>
    <row r="413" spans="1:16" s="27" customFormat="1" ht="12">
      <c r="A413" s="40"/>
      <c r="B413" s="66" t="s">
        <v>365</v>
      </c>
      <c r="C413" s="40">
        <v>614300</v>
      </c>
      <c r="D413" s="56" t="s">
        <v>307</v>
      </c>
      <c r="E413" s="40" t="s">
        <v>367</v>
      </c>
      <c r="F413" s="161">
        <f t="shared" si="149"/>
        <v>170000</v>
      </c>
      <c r="G413" s="76">
        <v>170000</v>
      </c>
      <c r="H413" s="76"/>
      <c r="I413" s="76"/>
      <c r="J413" s="114">
        <f t="shared" si="150"/>
        <v>170000</v>
      </c>
      <c r="K413" s="76">
        <v>170000</v>
      </c>
      <c r="L413" s="76"/>
      <c r="M413" s="76"/>
      <c r="N413" s="76"/>
      <c r="P413" s="73">
        <f t="shared" si="144"/>
        <v>1</v>
      </c>
    </row>
    <row r="414" spans="1:16" s="27" customFormat="1" ht="12">
      <c r="A414" s="40"/>
      <c r="B414" s="66" t="s">
        <v>371</v>
      </c>
      <c r="C414" s="40">
        <v>614300</v>
      </c>
      <c r="D414" s="56" t="s">
        <v>308</v>
      </c>
      <c r="E414" s="40" t="s">
        <v>372</v>
      </c>
      <c r="F414" s="161">
        <f t="shared" si="149"/>
        <v>21000</v>
      </c>
      <c r="G414" s="76">
        <v>21000</v>
      </c>
      <c r="H414" s="76"/>
      <c r="I414" s="76"/>
      <c r="J414" s="114">
        <f t="shared" si="150"/>
        <v>21000</v>
      </c>
      <c r="K414" s="76">
        <v>21000</v>
      </c>
      <c r="L414" s="76"/>
      <c r="M414" s="76"/>
      <c r="N414" s="76"/>
      <c r="P414" s="73">
        <f t="shared" si="144"/>
        <v>1</v>
      </c>
    </row>
    <row r="415" spans="1:16" s="27" customFormat="1" ht="12">
      <c r="A415" s="40"/>
      <c r="B415" s="66" t="s">
        <v>368</v>
      </c>
      <c r="C415" s="40">
        <v>614300</v>
      </c>
      <c r="D415" s="56" t="s">
        <v>335</v>
      </c>
      <c r="E415" s="40" t="s">
        <v>413</v>
      </c>
      <c r="F415" s="161">
        <f t="shared" si="149"/>
        <v>85000</v>
      </c>
      <c r="G415" s="76">
        <v>85000</v>
      </c>
      <c r="H415" s="76"/>
      <c r="I415" s="76"/>
      <c r="J415" s="114">
        <f t="shared" si="150"/>
        <v>85000</v>
      </c>
      <c r="K415" s="76">
        <v>85000</v>
      </c>
      <c r="L415" s="76"/>
      <c r="M415" s="76"/>
      <c r="N415" s="76"/>
      <c r="P415" s="73">
        <f t="shared" si="144"/>
        <v>1</v>
      </c>
    </row>
    <row r="416" spans="1:16" s="27" customFormat="1" ht="12">
      <c r="A416" s="40"/>
      <c r="B416" s="66" t="s">
        <v>299</v>
      </c>
      <c r="C416" s="40">
        <v>614300</v>
      </c>
      <c r="D416" s="56" t="s">
        <v>336</v>
      </c>
      <c r="E416" s="40" t="s">
        <v>328</v>
      </c>
      <c r="F416" s="161">
        <f t="shared" si="149"/>
        <v>80000</v>
      </c>
      <c r="G416" s="76">
        <v>80000</v>
      </c>
      <c r="H416" s="76"/>
      <c r="I416" s="76"/>
      <c r="J416" s="114">
        <f t="shared" si="150"/>
        <v>80000</v>
      </c>
      <c r="K416" s="76">
        <v>80000</v>
      </c>
      <c r="L416" s="76"/>
      <c r="M416" s="76"/>
      <c r="N416" s="76"/>
      <c r="P416" s="73">
        <f t="shared" si="144"/>
        <v>1</v>
      </c>
    </row>
    <row r="417" spans="1:16" s="27" customFormat="1" ht="12">
      <c r="A417" s="40"/>
      <c r="B417" s="66" t="s">
        <v>299</v>
      </c>
      <c r="C417" s="40">
        <v>614300</v>
      </c>
      <c r="D417" s="56" t="s">
        <v>337</v>
      </c>
      <c r="E417" s="40" t="s">
        <v>329</v>
      </c>
      <c r="F417" s="161">
        <f t="shared" si="149"/>
        <v>66000</v>
      </c>
      <c r="G417" s="76">
        <v>66000</v>
      </c>
      <c r="H417" s="76"/>
      <c r="I417" s="76"/>
      <c r="J417" s="114">
        <f t="shared" si="150"/>
        <v>66000</v>
      </c>
      <c r="K417" s="76">
        <v>66000</v>
      </c>
      <c r="L417" s="76"/>
      <c r="M417" s="76"/>
      <c r="N417" s="76"/>
      <c r="P417" s="73">
        <f t="shared" si="144"/>
        <v>1</v>
      </c>
    </row>
    <row r="418" spans="1:16" s="27" customFormat="1" ht="12">
      <c r="A418" s="40"/>
      <c r="B418" s="66" t="s">
        <v>301</v>
      </c>
      <c r="C418" s="40">
        <v>614400</v>
      </c>
      <c r="D418" s="56" t="s">
        <v>338</v>
      </c>
      <c r="E418" s="40" t="s">
        <v>330</v>
      </c>
      <c r="F418" s="161">
        <f t="shared" si="149"/>
        <v>150000</v>
      </c>
      <c r="G418" s="76">
        <v>150000</v>
      </c>
      <c r="H418" s="76"/>
      <c r="I418" s="76"/>
      <c r="J418" s="114">
        <f t="shared" si="150"/>
        <v>150000</v>
      </c>
      <c r="K418" s="76">
        <v>150000</v>
      </c>
      <c r="L418" s="76"/>
      <c r="M418" s="76"/>
      <c r="N418" s="76"/>
      <c r="P418" s="73">
        <f t="shared" si="144"/>
        <v>1</v>
      </c>
    </row>
    <row r="419" spans="1:16" s="27" customFormat="1" ht="12">
      <c r="A419" s="40"/>
      <c r="B419" s="66" t="s">
        <v>365</v>
      </c>
      <c r="C419" s="40">
        <v>614400</v>
      </c>
      <c r="D419" s="56"/>
      <c r="E419" s="40" t="s">
        <v>369</v>
      </c>
      <c r="F419" s="161">
        <f t="shared" ref="F419:F428" si="151">SUM(G419+H419)</f>
        <v>400000</v>
      </c>
      <c r="G419" s="76">
        <v>400000</v>
      </c>
      <c r="H419" s="76"/>
      <c r="I419" s="76"/>
      <c r="J419" s="114">
        <f t="shared" ref="J419:J428" si="152">SUM(K419+L419)</f>
        <v>0</v>
      </c>
      <c r="K419" s="76"/>
      <c r="L419" s="76"/>
      <c r="M419" s="76"/>
      <c r="N419" s="76"/>
      <c r="P419" s="73">
        <f t="shared" si="144"/>
        <v>0</v>
      </c>
    </row>
    <row r="420" spans="1:16" s="27" customFormat="1" ht="12">
      <c r="A420" s="40"/>
      <c r="B420" s="66" t="s">
        <v>444</v>
      </c>
      <c r="C420" s="40">
        <v>614400</v>
      </c>
      <c r="D420" s="56" t="s">
        <v>339</v>
      </c>
      <c r="E420" s="40" t="s">
        <v>431</v>
      </c>
      <c r="F420" s="161">
        <f t="shared" si="151"/>
        <v>0</v>
      </c>
      <c r="G420" s="76"/>
      <c r="H420" s="76"/>
      <c r="I420" s="76"/>
      <c r="J420" s="114">
        <f t="shared" si="152"/>
        <v>73000</v>
      </c>
      <c r="K420" s="76">
        <v>73000</v>
      </c>
      <c r="L420" s="76"/>
      <c r="M420" s="76"/>
      <c r="N420" s="76"/>
      <c r="P420" s="73"/>
    </row>
    <row r="421" spans="1:16" s="27" customFormat="1" ht="12">
      <c r="A421" s="61"/>
      <c r="B421" s="41"/>
      <c r="C421" s="41"/>
      <c r="D421" s="57"/>
      <c r="E421" s="255">
        <v>7</v>
      </c>
      <c r="F421" s="78"/>
      <c r="G421" s="78"/>
      <c r="H421" s="78"/>
      <c r="I421" s="78"/>
      <c r="J421" s="78"/>
      <c r="K421" s="78"/>
      <c r="L421" s="78"/>
      <c r="M421" s="78"/>
      <c r="N421" s="78"/>
      <c r="P421" s="85"/>
    </row>
    <row r="422" spans="1:16" s="27" customFormat="1" ht="12">
      <c r="A422" s="108"/>
      <c r="B422" s="45"/>
      <c r="C422" s="45"/>
      <c r="D422" s="58"/>
      <c r="E422" s="49"/>
      <c r="F422" s="80"/>
      <c r="G422" s="80"/>
      <c r="H422" s="80"/>
      <c r="I422" s="80"/>
      <c r="J422" s="80"/>
      <c r="K422" s="80"/>
      <c r="L422" s="80"/>
      <c r="M422" s="80"/>
      <c r="N422" s="80"/>
      <c r="P422" s="86"/>
    </row>
    <row r="423" spans="1:16" s="27" customFormat="1" ht="12">
      <c r="A423" s="40"/>
      <c r="B423" s="66" t="s">
        <v>445</v>
      </c>
      <c r="C423" s="40">
        <v>614400</v>
      </c>
      <c r="D423" s="56" t="s">
        <v>438</v>
      </c>
      <c r="E423" s="40" t="s">
        <v>432</v>
      </c>
      <c r="F423" s="161">
        <f t="shared" si="151"/>
        <v>0</v>
      </c>
      <c r="G423" s="76"/>
      <c r="H423" s="76"/>
      <c r="I423" s="76"/>
      <c r="J423" s="114">
        <f t="shared" si="152"/>
        <v>194000</v>
      </c>
      <c r="K423" s="76">
        <v>194000</v>
      </c>
      <c r="L423" s="76"/>
      <c r="M423" s="76"/>
      <c r="N423" s="76"/>
      <c r="P423" s="264"/>
    </row>
    <row r="424" spans="1:16" s="27" customFormat="1" ht="12">
      <c r="A424" s="40"/>
      <c r="B424" s="66" t="s">
        <v>446</v>
      </c>
      <c r="C424" s="40">
        <v>614400</v>
      </c>
      <c r="D424" s="56" t="s">
        <v>439</v>
      </c>
      <c r="E424" s="40" t="s">
        <v>433</v>
      </c>
      <c r="F424" s="161">
        <f t="shared" si="151"/>
        <v>0</v>
      </c>
      <c r="G424" s="76"/>
      <c r="H424" s="76"/>
      <c r="I424" s="76"/>
      <c r="J424" s="114">
        <f t="shared" si="152"/>
        <v>48500</v>
      </c>
      <c r="K424" s="76">
        <v>48500</v>
      </c>
      <c r="L424" s="76"/>
      <c r="M424" s="76"/>
      <c r="N424" s="76"/>
      <c r="P424" s="73"/>
    </row>
    <row r="425" spans="1:16" s="27" customFormat="1" ht="12">
      <c r="A425" s="40"/>
      <c r="B425" s="66" t="s">
        <v>446</v>
      </c>
      <c r="C425" s="40">
        <v>614400</v>
      </c>
      <c r="D425" s="56" t="s">
        <v>440</v>
      </c>
      <c r="E425" s="40" t="s">
        <v>434</v>
      </c>
      <c r="F425" s="161">
        <f t="shared" si="151"/>
        <v>0</v>
      </c>
      <c r="G425" s="76"/>
      <c r="H425" s="76"/>
      <c r="I425" s="76"/>
      <c r="J425" s="114">
        <f t="shared" si="152"/>
        <v>9700</v>
      </c>
      <c r="K425" s="76">
        <v>9700</v>
      </c>
      <c r="L425" s="76"/>
      <c r="M425" s="76"/>
      <c r="N425" s="76"/>
      <c r="P425" s="73"/>
    </row>
    <row r="426" spans="1:16" s="27" customFormat="1" ht="12">
      <c r="A426" s="40"/>
      <c r="B426" s="66" t="s">
        <v>446</v>
      </c>
      <c r="C426" s="40">
        <v>614400</v>
      </c>
      <c r="D426" s="56" t="s">
        <v>441</v>
      </c>
      <c r="E426" s="40" t="s">
        <v>435</v>
      </c>
      <c r="F426" s="161">
        <f t="shared" si="151"/>
        <v>0</v>
      </c>
      <c r="G426" s="76"/>
      <c r="H426" s="76"/>
      <c r="I426" s="76"/>
      <c r="J426" s="114">
        <f t="shared" si="152"/>
        <v>11700</v>
      </c>
      <c r="K426" s="76">
        <v>11700</v>
      </c>
      <c r="L426" s="76"/>
      <c r="M426" s="76"/>
      <c r="N426" s="76"/>
      <c r="P426" s="73"/>
    </row>
    <row r="427" spans="1:16" s="27" customFormat="1" ht="12">
      <c r="A427" s="40"/>
      <c r="B427" s="66" t="s">
        <v>300</v>
      </c>
      <c r="C427" s="40">
        <v>614400</v>
      </c>
      <c r="D427" s="56" t="s">
        <v>442</v>
      </c>
      <c r="E427" s="40" t="s">
        <v>436</v>
      </c>
      <c r="F427" s="161">
        <f t="shared" si="151"/>
        <v>0</v>
      </c>
      <c r="G427" s="76"/>
      <c r="H427" s="76"/>
      <c r="I427" s="76"/>
      <c r="J427" s="114">
        <f t="shared" si="152"/>
        <v>34000</v>
      </c>
      <c r="K427" s="76">
        <v>34000</v>
      </c>
      <c r="L427" s="76"/>
      <c r="M427" s="76"/>
      <c r="N427" s="76"/>
      <c r="P427" s="73"/>
    </row>
    <row r="428" spans="1:16" s="27" customFormat="1" ht="12">
      <c r="A428" s="40"/>
      <c r="B428" s="66" t="s">
        <v>299</v>
      </c>
      <c r="C428" s="40">
        <v>614400</v>
      </c>
      <c r="D428" s="56" t="s">
        <v>443</v>
      </c>
      <c r="E428" s="40" t="s">
        <v>437</v>
      </c>
      <c r="F428" s="161">
        <f t="shared" si="151"/>
        <v>0</v>
      </c>
      <c r="G428" s="76"/>
      <c r="H428" s="76"/>
      <c r="I428" s="76"/>
      <c r="J428" s="114">
        <f t="shared" si="152"/>
        <v>29100</v>
      </c>
      <c r="K428" s="76">
        <v>29100</v>
      </c>
      <c r="L428" s="76"/>
      <c r="M428" s="76"/>
      <c r="N428" s="76"/>
      <c r="P428" s="73"/>
    </row>
    <row r="429" spans="1:16" s="27" customFormat="1" ht="12" hidden="1">
      <c r="A429" s="40"/>
      <c r="B429" s="66"/>
      <c r="C429" s="40"/>
      <c r="D429" s="56"/>
      <c r="E429" s="40"/>
      <c r="F429" s="161"/>
      <c r="G429" s="76"/>
      <c r="H429" s="76"/>
      <c r="I429" s="76"/>
      <c r="J429" s="114"/>
      <c r="K429" s="76"/>
      <c r="L429" s="76"/>
      <c r="M429" s="76"/>
      <c r="N429" s="76"/>
      <c r="P429" s="73"/>
    </row>
    <row r="430" spans="1:16" s="27" customFormat="1" ht="12" hidden="1">
      <c r="A430" s="148">
        <v>1</v>
      </c>
      <c r="B430" s="149">
        <v>2</v>
      </c>
      <c r="C430" s="149">
        <v>3</v>
      </c>
      <c r="D430" s="149">
        <v>4</v>
      </c>
      <c r="E430" s="149">
        <v>5</v>
      </c>
      <c r="F430" s="156">
        <v>6</v>
      </c>
      <c r="G430" s="156">
        <v>7</v>
      </c>
      <c r="H430" s="156">
        <v>8</v>
      </c>
      <c r="I430" s="156">
        <v>9</v>
      </c>
      <c r="J430" s="150">
        <v>10</v>
      </c>
      <c r="K430" s="150">
        <v>11</v>
      </c>
      <c r="L430" s="150">
        <v>12</v>
      </c>
      <c r="M430" s="150">
        <v>13</v>
      </c>
      <c r="N430" s="150">
        <v>13</v>
      </c>
      <c r="P430" s="150">
        <v>14</v>
      </c>
    </row>
    <row r="431" spans="1:16" s="29" customFormat="1" ht="12">
      <c r="A431" s="39"/>
      <c r="B431" s="67"/>
      <c r="C431" s="39"/>
      <c r="D431" s="55">
        <v>2</v>
      </c>
      <c r="E431" s="39" t="s">
        <v>212</v>
      </c>
      <c r="F431" s="159">
        <f t="shared" ref="F431:N431" si="153">SUM(F432:F437)</f>
        <v>430000</v>
      </c>
      <c r="G431" s="74">
        <f t="shared" si="153"/>
        <v>180000</v>
      </c>
      <c r="H431" s="74">
        <f t="shared" si="153"/>
        <v>250000</v>
      </c>
      <c r="I431" s="74">
        <f t="shared" si="153"/>
        <v>0</v>
      </c>
      <c r="J431" s="112">
        <f t="shared" si="153"/>
        <v>430000</v>
      </c>
      <c r="K431" s="74">
        <f t="shared" si="153"/>
        <v>180000</v>
      </c>
      <c r="L431" s="74">
        <f t="shared" si="153"/>
        <v>250000</v>
      </c>
      <c r="M431" s="74">
        <f t="shared" ref="M431" si="154">SUM(M432:M437)</f>
        <v>0</v>
      </c>
      <c r="N431" s="74">
        <f t="shared" si="153"/>
        <v>0</v>
      </c>
      <c r="P431" s="73">
        <f t="shared" ref="P431:P438" si="155">SUM(J431/F431)</f>
        <v>1</v>
      </c>
    </row>
    <row r="432" spans="1:16" s="27" customFormat="1" ht="12">
      <c r="A432" s="40"/>
      <c r="B432" s="66" t="s">
        <v>319</v>
      </c>
      <c r="C432" s="40">
        <v>615200</v>
      </c>
      <c r="D432" s="56" t="s">
        <v>68</v>
      </c>
      <c r="E432" s="40" t="s">
        <v>331</v>
      </c>
      <c r="F432" s="161">
        <f t="shared" ref="F432:F437" si="156">SUM(G432+H432)</f>
        <v>80000</v>
      </c>
      <c r="G432" s="76">
        <v>80000</v>
      </c>
      <c r="H432" s="76"/>
      <c r="I432" s="76"/>
      <c r="J432" s="114">
        <f t="shared" ref="J432:J437" si="157">SUM(K432+L432)</f>
        <v>80000</v>
      </c>
      <c r="K432" s="76">
        <v>80000</v>
      </c>
      <c r="L432" s="76"/>
      <c r="M432" s="76"/>
      <c r="N432" s="76"/>
      <c r="P432" s="73">
        <f t="shared" si="155"/>
        <v>1</v>
      </c>
    </row>
    <row r="433" spans="1:16" s="27" customFormat="1" ht="12">
      <c r="A433" s="40"/>
      <c r="B433" s="66" t="s">
        <v>319</v>
      </c>
      <c r="C433" s="40">
        <v>615200</v>
      </c>
      <c r="D433" s="56" t="s">
        <v>192</v>
      </c>
      <c r="E433" s="40" t="s">
        <v>332</v>
      </c>
      <c r="F433" s="161">
        <f t="shared" si="156"/>
        <v>250000</v>
      </c>
      <c r="G433" s="76">
        <v>0</v>
      </c>
      <c r="H433" s="76">
        <v>250000</v>
      </c>
      <c r="I433" s="76"/>
      <c r="J433" s="114">
        <f t="shared" si="157"/>
        <v>250000</v>
      </c>
      <c r="K433" s="76">
        <v>0</v>
      </c>
      <c r="L433" s="76">
        <v>250000</v>
      </c>
      <c r="M433" s="76"/>
      <c r="N433" s="76"/>
      <c r="P433" s="73">
        <f t="shared" si="155"/>
        <v>1</v>
      </c>
    </row>
    <row r="434" spans="1:16" s="27" customFormat="1" ht="12">
      <c r="A434" s="40"/>
      <c r="B434" s="66" t="s">
        <v>319</v>
      </c>
      <c r="C434" s="40">
        <v>615200</v>
      </c>
      <c r="D434" s="56" t="s">
        <v>82</v>
      </c>
      <c r="E434" s="40" t="s">
        <v>370</v>
      </c>
      <c r="F434" s="161">
        <f t="shared" si="156"/>
        <v>30000</v>
      </c>
      <c r="G434" s="76">
        <v>30000</v>
      </c>
      <c r="H434" s="76"/>
      <c r="I434" s="76"/>
      <c r="J434" s="114">
        <f t="shared" si="157"/>
        <v>30000</v>
      </c>
      <c r="K434" s="76">
        <v>30000</v>
      </c>
      <c r="L434" s="76"/>
      <c r="M434" s="76"/>
      <c r="N434" s="76"/>
      <c r="P434" s="73">
        <f t="shared" si="155"/>
        <v>1</v>
      </c>
    </row>
    <row r="435" spans="1:16" s="27" customFormat="1" ht="12">
      <c r="A435" s="40"/>
      <c r="B435" s="66" t="s">
        <v>319</v>
      </c>
      <c r="C435" s="40">
        <v>615200</v>
      </c>
      <c r="D435" s="56" t="s">
        <v>90</v>
      </c>
      <c r="E435" s="40" t="s">
        <v>333</v>
      </c>
      <c r="F435" s="161">
        <f t="shared" si="156"/>
        <v>20000</v>
      </c>
      <c r="G435" s="76">
        <v>20000</v>
      </c>
      <c r="H435" s="76"/>
      <c r="I435" s="76"/>
      <c r="J435" s="114">
        <f t="shared" si="157"/>
        <v>20000</v>
      </c>
      <c r="K435" s="76">
        <v>20000</v>
      </c>
      <c r="L435" s="76"/>
      <c r="M435" s="76"/>
      <c r="N435" s="76"/>
      <c r="P435" s="73">
        <f t="shared" si="155"/>
        <v>1</v>
      </c>
    </row>
    <row r="436" spans="1:16" s="27" customFormat="1" ht="12">
      <c r="A436" s="40"/>
      <c r="B436" s="66" t="s">
        <v>319</v>
      </c>
      <c r="C436" s="40">
        <v>615200</v>
      </c>
      <c r="D436" s="56" t="s">
        <v>93</v>
      </c>
      <c r="E436" s="40" t="s">
        <v>230</v>
      </c>
      <c r="F436" s="161">
        <f t="shared" si="156"/>
        <v>30000</v>
      </c>
      <c r="G436" s="76">
        <v>30000</v>
      </c>
      <c r="H436" s="76"/>
      <c r="I436" s="76"/>
      <c r="J436" s="114">
        <f t="shared" si="157"/>
        <v>30000</v>
      </c>
      <c r="K436" s="76">
        <v>30000</v>
      </c>
      <c r="L436" s="76"/>
      <c r="M436" s="76"/>
      <c r="N436" s="76"/>
      <c r="P436" s="73">
        <f t="shared" si="155"/>
        <v>1</v>
      </c>
    </row>
    <row r="437" spans="1:16" s="27" customFormat="1" ht="12">
      <c r="A437" s="40"/>
      <c r="B437" s="66" t="s">
        <v>319</v>
      </c>
      <c r="C437" s="40">
        <v>615200</v>
      </c>
      <c r="D437" s="56" t="s">
        <v>122</v>
      </c>
      <c r="E437" s="40" t="s">
        <v>334</v>
      </c>
      <c r="F437" s="161">
        <f t="shared" si="156"/>
        <v>20000</v>
      </c>
      <c r="G437" s="76">
        <v>20000</v>
      </c>
      <c r="H437" s="76"/>
      <c r="I437" s="76"/>
      <c r="J437" s="114">
        <f t="shared" si="157"/>
        <v>20000</v>
      </c>
      <c r="K437" s="76">
        <v>20000</v>
      </c>
      <c r="L437" s="76"/>
      <c r="M437" s="76"/>
      <c r="N437" s="76"/>
      <c r="P437" s="73">
        <f t="shared" si="155"/>
        <v>1</v>
      </c>
    </row>
    <row r="438" spans="1:16" s="27" customFormat="1" ht="12">
      <c r="A438" s="200"/>
      <c r="B438" s="201"/>
      <c r="C438" s="200"/>
      <c r="D438" s="202"/>
      <c r="E438" s="178" t="s">
        <v>343</v>
      </c>
      <c r="F438" s="114">
        <f t="shared" ref="F438:N438" si="158">SUM(F402+F431)</f>
        <v>2124000</v>
      </c>
      <c r="G438" s="114">
        <f t="shared" si="158"/>
        <v>1447000</v>
      </c>
      <c r="H438" s="114">
        <f t="shared" si="158"/>
        <v>677000</v>
      </c>
      <c r="I438" s="114">
        <f t="shared" si="158"/>
        <v>0</v>
      </c>
      <c r="J438" s="114">
        <f t="shared" si="158"/>
        <v>2144000</v>
      </c>
      <c r="K438" s="114">
        <f t="shared" si="158"/>
        <v>1467000</v>
      </c>
      <c r="L438" s="114">
        <f t="shared" si="158"/>
        <v>677000</v>
      </c>
      <c r="M438" s="114">
        <f t="shared" ref="M438" si="159">SUM(M402+M431)</f>
        <v>0</v>
      </c>
      <c r="N438" s="114">
        <f t="shared" si="158"/>
        <v>0</v>
      </c>
      <c r="P438" s="123">
        <f t="shared" si="155"/>
        <v>1.0094161958568739</v>
      </c>
    </row>
    <row r="439" spans="1:16" s="27" customFormat="1" ht="12" hidden="1">
      <c r="A439" s="61"/>
      <c r="B439" s="41"/>
      <c r="C439" s="41"/>
      <c r="D439" s="57"/>
      <c r="E439" s="49"/>
      <c r="F439" s="78"/>
      <c r="G439" s="78"/>
      <c r="H439" s="78"/>
      <c r="I439" s="78"/>
      <c r="J439" s="78"/>
      <c r="K439" s="78"/>
      <c r="L439" s="78"/>
      <c r="M439" s="78"/>
      <c r="N439" s="78"/>
      <c r="P439" s="85"/>
    </row>
    <row r="440" spans="1:16" s="27" customFormat="1" ht="12">
      <c r="A440" s="143">
        <v>100151</v>
      </c>
      <c r="B440" s="144"/>
      <c r="C440" s="144"/>
      <c r="D440" s="136"/>
      <c r="E440" s="204" t="s">
        <v>418</v>
      </c>
      <c r="F440" s="205"/>
      <c r="G440" s="205"/>
      <c r="H440" s="205"/>
      <c r="I440" s="208"/>
      <c r="J440" s="172"/>
      <c r="K440" s="172"/>
      <c r="L440" s="172"/>
      <c r="M440" s="172"/>
      <c r="N440" s="172"/>
      <c r="P440" s="145"/>
    </row>
    <row r="441" spans="1:16" s="27" customFormat="1" ht="12">
      <c r="A441" s="148">
        <v>1</v>
      </c>
      <c r="B441" s="149">
        <v>2</v>
      </c>
      <c r="C441" s="149">
        <v>3</v>
      </c>
      <c r="D441" s="149">
        <v>4</v>
      </c>
      <c r="E441" s="149">
        <v>5</v>
      </c>
      <c r="F441" s="156">
        <v>6</v>
      </c>
      <c r="G441" s="156">
        <v>7</v>
      </c>
      <c r="H441" s="156">
        <v>8</v>
      </c>
      <c r="I441" s="156">
        <v>9</v>
      </c>
      <c r="J441" s="151">
        <v>6</v>
      </c>
      <c r="K441" s="150">
        <v>7</v>
      </c>
      <c r="L441" s="150">
        <v>8</v>
      </c>
      <c r="M441" s="150">
        <v>13</v>
      </c>
      <c r="N441" s="150">
        <v>9</v>
      </c>
      <c r="P441" s="150">
        <v>14</v>
      </c>
    </row>
    <row r="442" spans="1:16" s="28" customFormat="1" ht="12">
      <c r="A442" s="38"/>
      <c r="B442" s="38"/>
      <c r="C442" s="38">
        <v>610000</v>
      </c>
      <c r="D442" s="54">
        <v>1</v>
      </c>
      <c r="E442" s="38" t="s">
        <v>174</v>
      </c>
      <c r="F442" s="158">
        <f t="shared" ref="F442:N442" si="160">SUM(F443+F446+F448+F457)</f>
        <v>2921000</v>
      </c>
      <c r="G442" s="72">
        <f t="shared" si="160"/>
        <v>2871000</v>
      </c>
      <c r="H442" s="72">
        <f t="shared" si="160"/>
        <v>50000</v>
      </c>
      <c r="I442" s="72">
        <f t="shared" si="160"/>
        <v>0</v>
      </c>
      <c r="J442" s="111">
        <f t="shared" si="160"/>
        <v>2931000</v>
      </c>
      <c r="K442" s="72">
        <f t="shared" si="160"/>
        <v>2881000</v>
      </c>
      <c r="L442" s="72">
        <f t="shared" si="160"/>
        <v>50000</v>
      </c>
      <c r="M442" s="72">
        <f t="shared" ref="M442" si="161">SUM(M443+M446+M448+M457)</f>
        <v>0</v>
      </c>
      <c r="N442" s="72">
        <f t="shared" si="160"/>
        <v>0</v>
      </c>
      <c r="P442" s="73">
        <f t="shared" ref="P442:P463" si="162">SUM(J442/F442)</f>
        <v>1.0034234851078399</v>
      </c>
    </row>
    <row r="443" spans="1:16" s="29" customFormat="1" ht="12">
      <c r="A443" s="39"/>
      <c r="B443" s="67"/>
      <c r="C443" s="39">
        <v>611000</v>
      </c>
      <c r="D443" s="55" t="s">
        <v>102</v>
      </c>
      <c r="E443" s="39" t="s">
        <v>197</v>
      </c>
      <c r="F443" s="159">
        <f t="shared" ref="F443:N443" si="163">SUM(F444+F445)</f>
        <v>2320000</v>
      </c>
      <c r="G443" s="74">
        <f t="shared" si="163"/>
        <v>2270000</v>
      </c>
      <c r="H443" s="74">
        <f t="shared" si="163"/>
        <v>50000</v>
      </c>
      <c r="I443" s="74">
        <f t="shared" si="163"/>
        <v>0</v>
      </c>
      <c r="J443" s="112">
        <f t="shared" si="163"/>
        <v>2320000</v>
      </c>
      <c r="K443" s="74">
        <f t="shared" si="163"/>
        <v>2270000</v>
      </c>
      <c r="L443" s="74">
        <f t="shared" si="163"/>
        <v>50000</v>
      </c>
      <c r="M443" s="74">
        <f t="shared" ref="M443" si="164">SUM(M444+M445)</f>
        <v>0</v>
      </c>
      <c r="N443" s="74">
        <f t="shared" si="163"/>
        <v>0</v>
      </c>
      <c r="P443" s="73">
        <f t="shared" si="162"/>
        <v>1</v>
      </c>
    </row>
    <row r="444" spans="1:16" s="27" customFormat="1" ht="12">
      <c r="A444" s="40"/>
      <c r="B444" s="66" t="s">
        <v>299</v>
      </c>
      <c r="C444" s="40">
        <v>611100</v>
      </c>
      <c r="D444" s="56" t="s">
        <v>12</v>
      </c>
      <c r="E444" s="40" t="s">
        <v>198</v>
      </c>
      <c r="F444" s="161">
        <f>SUM(G444+H444)</f>
        <v>1870000</v>
      </c>
      <c r="G444" s="76">
        <v>1870000</v>
      </c>
      <c r="H444" s="76"/>
      <c r="I444" s="76"/>
      <c r="J444" s="114">
        <f>SUM(K444+L444)</f>
        <v>1870000</v>
      </c>
      <c r="K444" s="76">
        <v>1870000</v>
      </c>
      <c r="L444" s="76"/>
      <c r="M444" s="76"/>
      <c r="N444" s="76"/>
      <c r="P444" s="73">
        <f t="shared" si="162"/>
        <v>1</v>
      </c>
    </row>
    <row r="445" spans="1:16" s="27" customFormat="1" ht="12">
      <c r="A445" s="40"/>
      <c r="B445" s="66" t="s">
        <v>299</v>
      </c>
      <c r="C445" s="40">
        <v>611200</v>
      </c>
      <c r="D445" s="56" t="s">
        <v>133</v>
      </c>
      <c r="E445" s="40" t="s">
        <v>345</v>
      </c>
      <c r="F445" s="161">
        <f>SUM(G445+H445)</f>
        <v>450000</v>
      </c>
      <c r="G445" s="76">
        <v>400000</v>
      </c>
      <c r="H445" s="76">
        <v>50000</v>
      </c>
      <c r="I445" s="76"/>
      <c r="J445" s="114">
        <f>SUM(K445+L445)</f>
        <v>450000</v>
      </c>
      <c r="K445" s="76">
        <v>400000</v>
      </c>
      <c r="L445" s="76">
        <v>50000</v>
      </c>
      <c r="M445" s="76"/>
      <c r="N445" s="76"/>
      <c r="P445" s="73">
        <f t="shared" si="162"/>
        <v>1</v>
      </c>
    </row>
    <row r="446" spans="1:16" s="29" customFormat="1" ht="12">
      <c r="A446" s="39"/>
      <c r="B446" s="67"/>
      <c r="C446" s="39">
        <v>612000</v>
      </c>
      <c r="D446" s="55" t="s">
        <v>57</v>
      </c>
      <c r="E446" s="39" t="s">
        <v>175</v>
      </c>
      <c r="F446" s="159">
        <f t="shared" ref="F446:N446" si="165">SUM(F447)</f>
        <v>195000</v>
      </c>
      <c r="G446" s="74">
        <f t="shared" si="165"/>
        <v>195000</v>
      </c>
      <c r="H446" s="74">
        <f t="shared" si="165"/>
        <v>0</v>
      </c>
      <c r="I446" s="74">
        <f t="shared" si="165"/>
        <v>0</v>
      </c>
      <c r="J446" s="112">
        <f t="shared" si="165"/>
        <v>195000</v>
      </c>
      <c r="K446" s="74">
        <f t="shared" si="165"/>
        <v>195000</v>
      </c>
      <c r="L446" s="74">
        <f t="shared" si="165"/>
        <v>0</v>
      </c>
      <c r="M446" s="74">
        <f>SUM(M447)</f>
        <v>0</v>
      </c>
      <c r="N446" s="74">
        <f t="shared" si="165"/>
        <v>0</v>
      </c>
      <c r="P446" s="73">
        <f t="shared" si="162"/>
        <v>1</v>
      </c>
    </row>
    <row r="447" spans="1:16" s="27" customFormat="1" ht="12">
      <c r="A447" s="40"/>
      <c r="B447" s="66" t="s">
        <v>299</v>
      </c>
      <c r="C447" s="40">
        <v>612100</v>
      </c>
      <c r="D447" s="56" t="s">
        <v>58</v>
      </c>
      <c r="E447" s="40" t="s">
        <v>175</v>
      </c>
      <c r="F447" s="161">
        <f>SUM(G447+H447)</f>
        <v>195000</v>
      </c>
      <c r="G447" s="76">
        <v>195000</v>
      </c>
      <c r="H447" s="76"/>
      <c r="I447" s="76"/>
      <c r="J447" s="114">
        <f>SUM(K447+L447)</f>
        <v>195000</v>
      </c>
      <c r="K447" s="76">
        <v>195000</v>
      </c>
      <c r="L447" s="76"/>
      <c r="M447" s="76"/>
      <c r="N447" s="76"/>
      <c r="P447" s="73">
        <f t="shared" si="162"/>
        <v>1</v>
      </c>
    </row>
    <row r="448" spans="1:16" s="29" customFormat="1" ht="12">
      <c r="A448" s="39"/>
      <c r="B448" s="67"/>
      <c r="C448" s="39">
        <v>613000</v>
      </c>
      <c r="D448" s="55" t="s">
        <v>60</v>
      </c>
      <c r="E448" s="39" t="s">
        <v>200</v>
      </c>
      <c r="F448" s="159">
        <f t="shared" ref="F448:N448" si="166">SUM(F449:F456)</f>
        <v>306000</v>
      </c>
      <c r="G448" s="74">
        <f t="shared" si="166"/>
        <v>306000</v>
      </c>
      <c r="H448" s="74">
        <f t="shared" si="166"/>
        <v>0</v>
      </c>
      <c r="I448" s="74">
        <f t="shared" si="166"/>
        <v>0</v>
      </c>
      <c r="J448" s="112">
        <f t="shared" si="166"/>
        <v>306000</v>
      </c>
      <c r="K448" s="74">
        <f t="shared" si="166"/>
        <v>306000</v>
      </c>
      <c r="L448" s="74">
        <f t="shared" si="166"/>
        <v>0</v>
      </c>
      <c r="M448" s="74">
        <f t="shared" ref="M448" si="167">SUM(M449:M456)</f>
        <v>0</v>
      </c>
      <c r="N448" s="74">
        <f t="shared" si="166"/>
        <v>0</v>
      </c>
      <c r="P448" s="73">
        <f t="shared" si="162"/>
        <v>1</v>
      </c>
    </row>
    <row r="449" spans="1:16" s="27" customFormat="1" ht="12">
      <c r="A449" s="40"/>
      <c r="B449" s="66" t="s">
        <v>299</v>
      </c>
      <c r="C449" s="40">
        <v>613100</v>
      </c>
      <c r="D449" s="56" t="s">
        <v>61</v>
      </c>
      <c r="E449" s="40" t="s">
        <v>176</v>
      </c>
      <c r="F449" s="161">
        <f t="shared" ref="F449:F456" si="168">SUM(G449+H449)</f>
        <v>2000</v>
      </c>
      <c r="G449" s="76">
        <v>2000</v>
      </c>
      <c r="H449" s="76"/>
      <c r="I449" s="76"/>
      <c r="J449" s="114">
        <f t="shared" ref="J449:J456" si="169">SUM(K449+L449)</f>
        <v>2000</v>
      </c>
      <c r="K449" s="76">
        <v>2000</v>
      </c>
      <c r="L449" s="76"/>
      <c r="M449" s="76"/>
      <c r="N449" s="76"/>
      <c r="P449" s="73">
        <f t="shared" si="162"/>
        <v>1</v>
      </c>
    </row>
    <row r="450" spans="1:16" s="27" customFormat="1" ht="12">
      <c r="A450" s="40"/>
      <c r="B450" s="66" t="s">
        <v>299</v>
      </c>
      <c r="C450" s="40">
        <v>6131200</v>
      </c>
      <c r="D450" s="56" t="s">
        <v>142</v>
      </c>
      <c r="E450" s="40" t="s">
        <v>177</v>
      </c>
      <c r="F450" s="161">
        <f t="shared" si="168"/>
        <v>96000</v>
      </c>
      <c r="G450" s="76">
        <v>96000</v>
      </c>
      <c r="H450" s="76"/>
      <c r="I450" s="76"/>
      <c r="J450" s="114">
        <f t="shared" si="169"/>
        <v>96000</v>
      </c>
      <c r="K450" s="76">
        <v>96000</v>
      </c>
      <c r="L450" s="76"/>
      <c r="M450" s="76"/>
      <c r="N450" s="76"/>
      <c r="P450" s="73">
        <f t="shared" si="162"/>
        <v>1</v>
      </c>
    </row>
    <row r="451" spans="1:16" s="27" customFormat="1" ht="12">
      <c r="A451" s="40"/>
      <c r="B451" s="66" t="s">
        <v>299</v>
      </c>
      <c r="C451" s="40">
        <v>613300</v>
      </c>
      <c r="D451" s="56" t="s">
        <v>178</v>
      </c>
      <c r="E451" s="40" t="s">
        <v>179</v>
      </c>
      <c r="F451" s="161">
        <f t="shared" si="168"/>
        <v>60000</v>
      </c>
      <c r="G451" s="76">
        <v>60000</v>
      </c>
      <c r="H451" s="76"/>
      <c r="I451" s="76"/>
      <c r="J451" s="114">
        <f t="shared" si="169"/>
        <v>60000</v>
      </c>
      <c r="K451" s="76">
        <v>60000</v>
      </c>
      <c r="L451" s="76"/>
      <c r="M451" s="76"/>
      <c r="N451" s="76"/>
      <c r="P451" s="73">
        <f t="shared" si="162"/>
        <v>1</v>
      </c>
    </row>
    <row r="452" spans="1:16" s="27" customFormat="1" ht="12">
      <c r="A452" s="40"/>
      <c r="B452" s="66" t="s">
        <v>299</v>
      </c>
      <c r="C452" s="40">
        <v>613400</v>
      </c>
      <c r="D452" s="56" t="s">
        <v>180</v>
      </c>
      <c r="E452" s="40" t="s">
        <v>201</v>
      </c>
      <c r="F452" s="161">
        <f t="shared" si="168"/>
        <v>40000</v>
      </c>
      <c r="G452" s="76">
        <v>40000</v>
      </c>
      <c r="H452" s="76"/>
      <c r="I452" s="76"/>
      <c r="J452" s="114">
        <f t="shared" si="169"/>
        <v>40000</v>
      </c>
      <c r="K452" s="76">
        <v>40000</v>
      </c>
      <c r="L452" s="76"/>
      <c r="M452" s="76"/>
      <c r="N452" s="76"/>
      <c r="P452" s="73">
        <f t="shared" si="162"/>
        <v>1</v>
      </c>
    </row>
    <row r="453" spans="1:16" s="27" customFormat="1" ht="12">
      <c r="A453" s="40"/>
      <c r="B453" s="66" t="s">
        <v>299</v>
      </c>
      <c r="C453" s="40">
        <v>613500</v>
      </c>
      <c r="D453" s="56" t="s">
        <v>181</v>
      </c>
      <c r="E453" s="40" t="s">
        <v>182</v>
      </c>
      <c r="F453" s="161">
        <f t="shared" si="168"/>
        <v>30000</v>
      </c>
      <c r="G453" s="76">
        <v>30000</v>
      </c>
      <c r="H453" s="76"/>
      <c r="I453" s="76"/>
      <c r="J453" s="114">
        <f t="shared" si="169"/>
        <v>30000</v>
      </c>
      <c r="K453" s="76">
        <v>30000</v>
      </c>
      <c r="L453" s="76"/>
      <c r="M453" s="76"/>
      <c r="N453" s="76"/>
      <c r="P453" s="73">
        <f t="shared" si="162"/>
        <v>1</v>
      </c>
    </row>
    <row r="454" spans="1:16" s="27" customFormat="1" ht="12">
      <c r="A454" s="40"/>
      <c r="B454" s="66" t="s">
        <v>299</v>
      </c>
      <c r="C454" s="40">
        <v>613700</v>
      </c>
      <c r="D454" s="56" t="s">
        <v>183</v>
      </c>
      <c r="E454" s="40" t="s">
        <v>202</v>
      </c>
      <c r="F454" s="161">
        <f t="shared" si="168"/>
        <v>40000</v>
      </c>
      <c r="G454" s="76">
        <v>40000</v>
      </c>
      <c r="H454" s="76"/>
      <c r="I454" s="76"/>
      <c r="J454" s="114">
        <f t="shared" si="169"/>
        <v>40000</v>
      </c>
      <c r="K454" s="76">
        <v>40000</v>
      </c>
      <c r="L454" s="76"/>
      <c r="M454" s="76"/>
      <c r="N454" s="76"/>
      <c r="P454" s="73">
        <f t="shared" si="162"/>
        <v>1</v>
      </c>
    </row>
    <row r="455" spans="1:16" s="27" customFormat="1" ht="12">
      <c r="A455" s="40"/>
      <c r="B455" s="66" t="s">
        <v>299</v>
      </c>
      <c r="C455" s="40">
        <v>613800</v>
      </c>
      <c r="D455" s="56" t="s">
        <v>184</v>
      </c>
      <c r="E455" s="40" t="s">
        <v>373</v>
      </c>
      <c r="F455" s="161">
        <f t="shared" si="168"/>
        <v>8000</v>
      </c>
      <c r="G455" s="76">
        <v>8000</v>
      </c>
      <c r="H455" s="76"/>
      <c r="I455" s="76"/>
      <c r="J455" s="114">
        <f t="shared" si="169"/>
        <v>8000</v>
      </c>
      <c r="K455" s="76">
        <v>8000</v>
      </c>
      <c r="L455" s="76"/>
      <c r="M455" s="76"/>
      <c r="N455" s="76"/>
      <c r="P455" s="73">
        <f t="shared" si="162"/>
        <v>1</v>
      </c>
    </row>
    <row r="456" spans="1:16" s="27" customFormat="1" ht="12">
      <c r="A456" s="40"/>
      <c r="B456" s="66" t="s">
        <v>299</v>
      </c>
      <c r="C456" s="40">
        <v>613900</v>
      </c>
      <c r="D456" s="56" t="s">
        <v>185</v>
      </c>
      <c r="E456" s="40" t="s">
        <v>204</v>
      </c>
      <c r="F456" s="161">
        <f t="shared" si="168"/>
        <v>30000</v>
      </c>
      <c r="G456" s="76">
        <v>30000</v>
      </c>
      <c r="H456" s="76"/>
      <c r="I456" s="76"/>
      <c r="J456" s="114">
        <f t="shared" si="169"/>
        <v>30000</v>
      </c>
      <c r="K456" s="76">
        <v>30000</v>
      </c>
      <c r="L456" s="76"/>
      <c r="M456" s="76"/>
      <c r="N456" s="76"/>
      <c r="P456" s="73">
        <f t="shared" si="162"/>
        <v>1</v>
      </c>
    </row>
    <row r="457" spans="1:16" s="29" customFormat="1" ht="12">
      <c r="A457" s="39"/>
      <c r="B457" s="67"/>
      <c r="C457" s="39">
        <v>614000</v>
      </c>
      <c r="D457" s="55" t="s">
        <v>186</v>
      </c>
      <c r="E457" s="39" t="s">
        <v>205</v>
      </c>
      <c r="F457" s="159">
        <f t="shared" ref="F457:N457" si="170">SUM(F458:F459)</f>
        <v>100000</v>
      </c>
      <c r="G457" s="74">
        <f t="shared" si="170"/>
        <v>100000</v>
      </c>
      <c r="H457" s="74">
        <f t="shared" si="170"/>
        <v>0</v>
      </c>
      <c r="I457" s="74">
        <f t="shared" si="170"/>
        <v>0</v>
      </c>
      <c r="J457" s="112">
        <f t="shared" si="170"/>
        <v>110000</v>
      </c>
      <c r="K457" s="74">
        <f t="shared" si="170"/>
        <v>110000</v>
      </c>
      <c r="L457" s="74">
        <f t="shared" si="170"/>
        <v>0</v>
      </c>
      <c r="M457" s="74">
        <f t="shared" ref="M457" si="171">SUM(M458:M459)</f>
        <v>0</v>
      </c>
      <c r="N457" s="74">
        <f t="shared" si="170"/>
        <v>0</v>
      </c>
      <c r="P457" s="73">
        <f t="shared" si="162"/>
        <v>1.1000000000000001</v>
      </c>
    </row>
    <row r="458" spans="1:16" s="27" customFormat="1" ht="12">
      <c r="A458" s="40"/>
      <c r="B458" s="66" t="s">
        <v>299</v>
      </c>
      <c r="C458" s="40">
        <v>614100</v>
      </c>
      <c r="D458" s="56" t="s">
        <v>187</v>
      </c>
      <c r="E458" s="40" t="s">
        <v>346</v>
      </c>
      <c r="F458" s="161">
        <f>SUM(G458+H458)</f>
        <v>45000</v>
      </c>
      <c r="G458" s="76">
        <v>45000</v>
      </c>
      <c r="H458" s="76"/>
      <c r="I458" s="76"/>
      <c r="J458" s="114">
        <f>SUM(K458+L458)</f>
        <v>55000</v>
      </c>
      <c r="K458" s="76">
        <v>55000</v>
      </c>
      <c r="L458" s="76"/>
      <c r="M458" s="76"/>
      <c r="N458" s="76"/>
      <c r="P458" s="73">
        <f t="shared" si="162"/>
        <v>1.2222222222222223</v>
      </c>
    </row>
    <row r="459" spans="1:16" s="27" customFormat="1" ht="12">
      <c r="A459" s="40"/>
      <c r="B459" s="66" t="s">
        <v>299</v>
      </c>
      <c r="C459" s="40">
        <v>614100</v>
      </c>
      <c r="D459" s="56" t="s">
        <v>188</v>
      </c>
      <c r="E459" s="40" t="s">
        <v>347</v>
      </c>
      <c r="F459" s="161">
        <f>SUM(G459+H459)</f>
        <v>55000</v>
      </c>
      <c r="G459" s="76">
        <v>55000</v>
      </c>
      <c r="H459" s="76"/>
      <c r="I459" s="76"/>
      <c r="J459" s="114">
        <f>SUM(K459+L459)</f>
        <v>55000</v>
      </c>
      <c r="K459" s="76">
        <v>55000</v>
      </c>
      <c r="L459" s="76"/>
      <c r="M459" s="76"/>
      <c r="N459" s="76"/>
      <c r="P459" s="73">
        <f t="shared" si="162"/>
        <v>1</v>
      </c>
    </row>
    <row r="460" spans="1:16" s="29" customFormat="1" ht="12">
      <c r="A460" s="39"/>
      <c r="B460" s="67"/>
      <c r="C460" s="39">
        <v>821000</v>
      </c>
      <c r="D460" s="55">
        <v>2</v>
      </c>
      <c r="E460" s="46" t="s">
        <v>309</v>
      </c>
      <c r="F460" s="159">
        <f t="shared" ref="F460:N460" si="172">SUM(F461:F462)</f>
        <v>80000</v>
      </c>
      <c r="G460" s="74">
        <f t="shared" si="172"/>
        <v>80000</v>
      </c>
      <c r="H460" s="74">
        <f t="shared" si="172"/>
        <v>0</v>
      </c>
      <c r="I460" s="74">
        <f t="shared" si="172"/>
        <v>0</v>
      </c>
      <c r="J460" s="112">
        <f t="shared" si="172"/>
        <v>80000</v>
      </c>
      <c r="K460" s="74">
        <f t="shared" si="172"/>
        <v>80000</v>
      </c>
      <c r="L460" s="74">
        <f t="shared" si="172"/>
        <v>0</v>
      </c>
      <c r="M460" s="74">
        <f t="shared" ref="M460" si="173">SUM(M461:M462)</f>
        <v>0</v>
      </c>
      <c r="N460" s="74">
        <f t="shared" si="172"/>
        <v>0</v>
      </c>
      <c r="P460" s="73">
        <f t="shared" si="162"/>
        <v>1</v>
      </c>
    </row>
    <row r="461" spans="1:16" s="27" customFormat="1" ht="12">
      <c r="A461" s="40"/>
      <c r="B461" s="66" t="s">
        <v>299</v>
      </c>
      <c r="C461" s="40">
        <v>821300</v>
      </c>
      <c r="D461" s="56" t="s">
        <v>68</v>
      </c>
      <c r="E461" s="40" t="s">
        <v>193</v>
      </c>
      <c r="F461" s="161">
        <f>SUM(G461+H461)</f>
        <v>60000</v>
      </c>
      <c r="G461" s="76">
        <v>60000</v>
      </c>
      <c r="H461" s="76"/>
      <c r="I461" s="76"/>
      <c r="J461" s="114">
        <f>SUM(K461+L461)</f>
        <v>60000</v>
      </c>
      <c r="K461" s="76">
        <v>60000</v>
      </c>
      <c r="L461" s="76"/>
      <c r="M461" s="76"/>
      <c r="N461" s="76"/>
      <c r="P461" s="73">
        <f t="shared" si="162"/>
        <v>1</v>
      </c>
    </row>
    <row r="462" spans="1:16" s="27" customFormat="1" ht="12">
      <c r="A462" s="40"/>
      <c r="B462" s="66" t="s">
        <v>299</v>
      </c>
      <c r="C462" s="40">
        <v>821600</v>
      </c>
      <c r="D462" s="56" t="s">
        <v>192</v>
      </c>
      <c r="E462" s="40" t="s">
        <v>220</v>
      </c>
      <c r="F462" s="161">
        <f>SUM(G462+H462)</f>
        <v>20000</v>
      </c>
      <c r="G462" s="76">
        <v>20000</v>
      </c>
      <c r="H462" s="76"/>
      <c r="I462" s="76"/>
      <c r="J462" s="114">
        <f>SUM(K462+L462)</f>
        <v>20000</v>
      </c>
      <c r="K462" s="76">
        <v>20000</v>
      </c>
      <c r="L462" s="76"/>
      <c r="M462" s="76"/>
      <c r="N462" s="76"/>
      <c r="P462" s="73">
        <f t="shared" si="162"/>
        <v>1</v>
      </c>
    </row>
    <row r="463" spans="1:16" s="27" customFormat="1" ht="12">
      <c r="A463" s="200"/>
      <c r="B463" s="201"/>
      <c r="C463" s="200"/>
      <c r="D463" s="202"/>
      <c r="E463" s="178" t="s">
        <v>344</v>
      </c>
      <c r="F463" s="114">
        <f t="shared" ref="F463:N463" si="174">SUM(F442+F460)</f>
        <v>3001000</v>
      </c>
      <c r="G463" s="114">
        <f t="shared" si="174"/>
        <v>2951000</v>
      </c>
      <c r="H463" s="114">
        <f t="shared" si="174"/>
        <v>50000</v>
      </c>
      <c r="I463" s="114">
        <f t="shared" si="174"/>
        <v>0</v>
      </c>
      <c r="J463" s="114">
        <f t="shared" si="174"/>
        <v>3011000</v>
      </c>
      <c r="K463" s="114">
        <f t="shared" si="174"/>
        <v>2961000</v>
      </c>
      <c r="L463" s="114">
        <f t="shared" si="174"/>
        <v>50000</v>
      </c>
      <c r="M463" s="114">
        <f t="shared" ref="M463" si="175">SUM(M442+M460)</f>
        <v>0</v>
      </c>
      <c r="N463" s="114">
        <f t="shared" si="174"/>
        <v>0</v>
      </c>
      <c r="P463" s="123">
        <f t="shared" si="162"/>
        <v>1.0033322225924692</v>
      </c>
    </row>
    <row r="464" spans="1:16" s="27" customFormat="1" ht="12">
      <c r="A464" s="143">
        <v>100211</v>
      </c>
      <c r="B464" s="144"/>
      <c r="C464" s="144"/>
      <c r="D464" s="136"/>
      <c r="E464" s="204" t="s">
        <v>355</v>
      </c>
      <c r="F464" s="205"/>
      <c r="G464" s="208"/>
      <c r="H464" s="208"/>
      <c r="I464" s="208"/>
      <c r="J464" s="172"/>
      <c r="K464" s="172"/>
      <c r="L464" s="172"/>
      <c r="M464" s="172"/>
      <c r="N464" s="172"/>
      <c r="P464" s="145"/>
    </row>
    <row r="465" spans="1:16" s="27" customFormat="1" ht="12">
      <c r="A465" s="148">
        <v>1</v>
      </c>
      <c r="B465" s="149">
        <v>2</v>
      </c>
      <c r="C465" s="149">
        <v>3</v>
      </c>
      <c r="D465" s="149">
        <v>4</v>
      </c>
      <c r="E465" s="149">
        <v>5</v>
      </c>
      <c r="F465" s="156">
        <v>6</v>
      </c>
      <c r="G465" s="156">
        <v>7</v>
      </c>
      <c r="H465" s="156">
        <v>8</v>
      </c>
      <c r="I465" s="156">
        <v>9</v>
      </c>
      <c r="J465" s="151">
        <v>6</v>
      </c>
      <c r="K465" s="150">
        <v>7</v>
      </c>
      <c r="L465" s="150">
        <v>8</v>
      </c>
      <c r="M465" s="150">
        <v>13</v>
      </c>
      <c r="N465" s="150">
        <v>9</v>
      </c>
      <c r="P465" s="150">
        <v>14</v>
      </c>
    </row>
    <row r="466" spans="1:16" s="28" customFormat="1" ht="12">
      <c r="A466" s="38"/>
      <c r="B466" s="38"/>
      <c r="C466" s="38">
        <v>610000</v>
      </c>
      <c r="D466" s="54">
        <v>1</v>
      </c>
      <c r="E466" s="38" t="s">
        <v>174</v>
      </c>
      <c r="F466" s="158">
        <f t="shared" ref="F466:N466" si="176">SUM(F467+F472+F475)</f>
        <v>197000</v>
      </c>
      <c r="G466" s="72">
        <f t="shared" si="176"/>
        <v>197000</v>
      </c>
      <c r="H466" s="72">
        <f t="shared" si="176"/>
        <v>0</v>
      </c>
      <c r="I466" s="72">
        <f t="shared" si="176"/>
        <v>0</v>
      </c>
      <c r="J466" s="111">
        <f t="shared" si="176"/>
        <v>137000</v>
      </c>
      <c r="K466" s="72">
        <f t="shared" si="176"/>
        <v>137000</v>
      </c>
      <c r="L466" s="72">
        <f t="shared" si="176"/>
        <v>0</v>
      </c>
      <c r="M466" s="72">
        <f t="shared" ref="M466" si="177">SUM(M467+M472+M475)</f>
        <v>0</v>
      </c>
      <c r="N466" s="72">
        <f t="shared" si="176"/>
        <v>0</v>
      </c>
      <c r="P466" s="73">
        <f>SUM(J466/F466)</f>
        <v>0.69543147208121825</v>
      </c>
    </row>
    <row r="467" spans="1:16" s="29" customFormat="1" ht="12">
      <c r="A467" s="39"/>
      <c r="B467" s="67"/>
      <c r="C467" s="39">
        <v>611000</v>
      </c>
      <c r="D467" s="55" t="s">
        <v>102</v>
      </c>
      <c r="E467" s="39" t="s">
        <v>197</v>
      </c>
      <c r="F467" s="159">
        <f t="shared" ref="F467:N467" si="178">SUM(F468)</f>
        <v>100000</v>
      </c>
      <c r="G467" s="74">
        <f t="shared" si="178"/>
        <v>100000</v>
      </c>
      <c r="H467" s="74">
        <f t="shared" si="178"/>
        <v>0</v>
      </c>
      <c r="I467" s="74">
        <f t="shared" si="178"/>
        <v>0</v>
      </c>
      <c r="J467" s="112">
        <f>SUM(J468+J469)</f>
        <v>105000</v>
      </c>
      <c r="K467" s="74">
        <f>SUM(K468+K469)</f>
        <v>105000</v>
      </c>
      <c r="L467" s="74">
        <f t="shared" si="178"/>
        <v>0</v>
      </c>
      <c r="M467" s="74">
        <f>SUM(M468)</f>
        <v>0</v>
      </c>
      <c r="N467" s="74">
        <f t="shared" si="178"/>
        <v>0</v>
      </c>
      <c r="P467" s="73">
        <f>SUM(J467/F467)</f>
        <v>1.05</v>
      </c>
    </row>
    <row r="468" spans="1:16" s="27" customFormat="1" ht="12">
      <c r="A468" s="40"/>
      <c r="B468" s="66" t="s">
        <v>299</v>
      </c>
      <c r="C468" s="40">
        <v>611200</v>
      </c>
      <c r="D468" s="56" t="s">
        <v>12</v>
      </c>
      <c r="E468" s="40" t="s">
        <v>227</v>
      </c>
      <c r="F468" s="161">
        <f>SUM(G468+H468)</f>
        <v>100000</v>
      </c>
      <c r="G468" s="76">
        <v>100000</v>
      </c>
      <c r="H468" s="76"/>
      <c r="I468" s="76"/>
      <c r="J468" s="114">
        <f>SUM(K468+L468)</f>
        <v>100000</v>
      </c>
      <c r="K468" s="76">
        <v>100000</v>
      </c>
      <c r="L468" s="76"/>
      <c r="M468" s="76"/>
      <c r="N468" s="76"/>
      <c r="P468" s="73">
        <f>SUM(J468/F468)</f>
        <v>1</v>
      </c>
    </row>
    <row r="469" spans="1:16" s="27" customFormat="1" ht="12">
      <c r="A469" s="40"/>
      <c r="B469" s="66" t="s">
        <v>299</v>
      </c>
      <c r="C469" s="40">
        <v>611200</v>
      </c>
      <c r="D469" s="56" t="s">
        <v>133</v>
      </c>
      <c r="E469" s="40" t="s">
        <v>447</v>
      </c>
      <c r="F469" s="161">
        <f>SUM(G469+H469)</f>
        <v>0</v>
      </c>
      <c r="G469" s="76"/>
      <c r="H469" s="76"/>
      <c r="I469" s="76"/>
      <c r="J469" s="114">
        <f>SUM(K469+L469)</f>
        <v>5000</v>
      </c>
      <c r="K469" s="76">
        <v>5000</v>
      </c>
      <c r="L469" s="76"/>
      <c r="M469" s="76"/>
      <c r="N469" s="76"/>
      <c r="P469" s="73"/>
    </row>
    <row r="470" spans="1:16" s="27" customFormat="1" ht="12">
      <c r="A470" s="61"/>
      <c r="B470" s="41"/>
      <c r="C470" s="41"/>
      <c r="D470" s="57"/>
      <c r="E470" s="255">
        <v>8</v>
      </c>
      <c r="F470" s="78"/>
      <c r="G470" s="78"/>
      <c r="H470" s="78"/>
      <c r="I470" s="78"/>
      <c r="J470" s="78"/>
      <c r="K470" s="78"/>
      <c r="L470" s="78"/>
      <c r="M470" s="78"/>
      <c r="N470" s="78"/>
      <c r="P470" s="85"/>
    </row>
    <row r="471" spans="1:16" s="27" customFormat="1" ht="12">
      <c r="A471" s="108"/>
      <c r="B471" s="45"/>
      <c r="C471" s="45"/>
      <c r="D471" s="58"/>
      <c r="E471" s="49"/>
      <c r="F471" s="80"/>
      <c r="G471" s="80"/>
      <c r="H471" s="80"/>
      <c r="I471" s="80"/>
      <c r="J471" s="80"/>
      <c r="K471" s="80"/>
      <c r="L471" s="80"/>
      <c r="M471" s="80"/>
      <c r="N471" s="80"/>
      <c r="P471" s="86"/>
    </row>
    <row r="472" spans="1:16" s="29" customFormat="1" ht="12">
      <c r="A472" s="39"/>
      <c r="B472" s="67"/>
      <c r="C472" s="39">
        <v>613000</v>
      </c>
      <c r="D472" s="55" t="s">
        <v>57</v>
      </c>
      <c r="E472" s="39" t="s">
        <v>200</v>
      </c>
      <c r="F472" s="159">
        <f t="shared" ref="F472:N472" si="179">SUM(F473:F474)</f>
        <v>12000</v>
      </c>
      <c r="G472" s="74">
        <f t="shared" si="179"/>
        <v>12000</v>
      </c>
      <c r="H472" s="74">
        <f t="shared" si="179"/>
        <v>0</v>
      </c>
      <c r="I472" s="74">
        <f t="shared" si="179"/>
        <v>0</v>
      </c>
      <c r="J472" s="112">
        <f t="shared" si="179"/>
        <v>12000</v>
      </c>
      <c r="K472" s="74">
        <f t="shared" si="179"/>
        <v>12000</v>
      </c>
      <c r="L472" s="74">
        <f t="shared" si="179"/>
        <v>0</v>
      </c>
      <c r="M472" s="74">
        <f t="shared" ref="M472" si="180">SUM(M473:M474)</f>
        <v>0</v>
      </c>
      <c r="N472" s="74">
        <f t="shared" si="179"/>
        <v>0</v>
      </c>
      <c r="P472" s="264">
        <f t="shared" ref="P472:P478" si="181">SUM(J472/F472)</f>
        <v>1</v>
      </c>
    </row>
    <row r="473" spans="1:16" s="27" customFormat="1" ht="12">
      <c r="A473" s="40"/>
      <c r="B473" s="66" t="s">
        <v>299</v>
      </c>
      <c r="C473" s="40">
        <v>613100</v>
      </c>
      <c r="D473" s="56" t="s">
        <v>58</v>
      </c>
      <c r="E473" s="40" t="s">
        <v>176</v>
      </c>
      <c r="F473" s="161">
        <f>SUM(G473+H473)</f>
        <v>2000</v>
      </c>
      <c r="G473" s="76">
        <v>2000</v>
      </c>
      <c r="H473" s="76"/>
      <c r="I473" s="76"/>
      <c r="J473" s="114">
        <f>SUM(K473+L473)</f>
        <v>2000</v>
      </c>
      <c r="K473" s="76">
        <v>2000</v>
      </c>
      <c r="L473" s="76"/>
      <c r="M473" s="76"/>
      <c r="N473" s="76"/>
      <c r="P473" s="73">
        <f t="shared" si="181"/>
        <v>1</v>
      </c>
    </row>
    <row r="474" spans="1:16" s="27" customFormat="1" ht="12">
      <c r="A474" s="40"/>
      <c r="B474" s="66" t="s">
        <v>299</v>
      </c>
      <c r="C474" s="40">
        <v>613900</v>
      </c>
      <c r="D474" s="56" t="s">
        <v>304</v>
      </c>
      <c r="E474" s="40" t="s">
        <v>204</v>
      </c>
      <c r="F474" s="161">
        <f>SUM(G474+H474)</f>
        <v>10000</v>
      </c>
      <c r="G474" s="76">
        <v>10000</v>
      </c>
      <c r="H474" s="76"/>
      <c r="I474" s="76"/>
      <c r="J474" s="114">
        <f>SUM(K474+L474)</f>
        <v>10000</v>
      </c>
      <c r="K474" s="76">
        <v>10000</v>
      </c>
      <c r="L474" s="76"/>
      <c r="M474" s="76"/>
      <c r="N474" s="76"/>
      <c r="P474" s="73">
        <f t="shared" si="181"/>
        <v>1</v>
      </c>
    </row>
    <row r="475" spans="1:16" s="29" customFormat="1" ht="12">
      <c r="A475" s="39"/>
      <c r="B475" s="67"/>
      <c r="C475" s="39">
        <v>614000</v>
      </c>
      <c r="D475" s="55" t="s">
        <v>60</v>
      </c>
      <c r="E475" s="39" t="s">
        <v>205</v>
      </c>
      <c r="F475" s="159">
        <f t="shared" ref="F475:N475" si="182">SUM(F476:F477)</f>
        <v>85000</v>
      </c>
      <c r="G475" s="74">
        <f t="shared" si="182"/>
        <v>85000</v>
      </c>
      <c r="H475" s="74">
        <f t="shared" si="182"/>
        <v>0</v>
      </c>
      <c r="I475" s="74">
        <f t="shared" si="182"/>
        <v>0</v>
      </c>
      <c r="J475" s="112">
        <f t="shared" si="182"/>
        <v>20000</v>
      </c>
      <c r="K475" s="74">
        <f t="shared" si="182"/>
        <v>20000</v>
      </c>
      <c r="L475" s="74">
        <f t="shared" si="182"/>
        <v>0</v>
      </c>
      <c r="M475" s="74">
        <f t="shared" ref="M475" si="183">SUM(M476:M477)</f>
        <v>0</v>
      </c>
      <c r="N475" s="74">
        <f t="shared" si="182"/>
        <v>0</v>
      </c>
      <c r="P475" s="73">
        <f t="shared" si="181"/>
        <v>0.23529411764705882</v>
      </c>
    </row>
    <row r="476" spans="1:16" s="27" customFormat="1" ht="12">
      <c r="A476" s="40"/>
      <c r="B476" s="66" t="s">
        <v>299</v>
      </c>
      <c r="C476" s="40">
        <v>614300</v>
      </c>
      <c r="D476" s="56" t="s">
        <v>61</v>
      </c>
      <c r="E476" s="40" t="s">
        <v>429</v>
      </c>
      <c r="F476" s="161">
        <f>SUM(G476+H476)</f>
        <v>80000</v>
      </c>
      <c r="G476" s="76">
        <v>80000</v>
      </c>
      <c r="H476" s="76"/>
      <c r="I476" s="76"/>
      <c r="J476" s="114">
        <f>SUM(K476+L476)</f>
        <v>20000</v>
      </c>
      <c r="K476" s="76">
        <v>20000</v>
      </c>
      <c r="L476" s="76"/>
      <c r="M476" s="76"/>
      <c r="N476" s="76"/>
      <c r="P476" s="73">
        <f t="shared" si="181"/>
        <v>0.25</v>
      </c>
    </row>
    <row r="477" spans="1:16" s="27" customFormat="1" ht="12">
      <c r="A477" s="40"/>
      <c r="B477" s="66" t="s">
        <v>299</v>
      </c>
      <c r="C477" s="40">
        <v>614300</v>
      </c>
      <c r="D477" s="56" t="s">
        <v>142</v>
      </c>
      <c r="E477" s="40" t="s">
        <v>349</v>
      </c>
      <c r="F477" s="161">
        <f>SUM(G477+H477)</f>
        <v>5000</v>
      </c>
      <c r="G477" s="76">
        <v>5000</v>
      </c>
      <c r="H477" s="76"/>
      <c r="I477" s="76"/>
      <c r="J477" s="114">
        <f>SUM(K477+L477)</f>
        <v>0</v>
      </c>
      <c r="K477" s="76"/>
      <c r="L477" s="76"/>
      <c r="M477" s="76"/>
      <c r="N477" s="76"/>
      <c r="P477" s="73">
        <f t="shared" si="181"/>
        <v>0</v>
      </c>
    </row>
    <row r="478" spans="1:16" s="27" customFormat="1" ht="12">
      <c r="A478" s="200"/>
      <c r="B478" s="200"/>
      <c r="C478" s="200"/>
      <c r="D478" s="202"/>
      <c r="E478" s="178" t="s">
        <v>348</v>
      </c>
      <c r="F478" s="114">
        <f t="shared" ref="F478:N478" si="184">SUM(F466)</f>
        <v>197000</v>
      </c>
      <c r="G478" s="114">
        <f t="shared" si="184"/>
        <v>197000</v>
      </c>
      <c r="H478" s="114">
        <f t="shared" si="184"/>
        <v>0</v>
      </c>
      <c r="I478" s="114">
        <f t="shared" si="184"/>
        <v>0</v>
      </c>
      <c r="J478" s="114">
        <f t="shared" si="184"/>
        <v>137000</v>
      </c>
      <c r="K478" s="114">
        <f t="shared" si="184"/>
        <v>137000</v>
      </c>
      <c r="L478" s="114">
        <f t="shared" si="184"/>
        <v>0</v>
      </c>
      <c r="M478" s="114">
        <f t="shared" ref="M478" si="185">SUM(M466)</f>
        <v>0</v>
      </c>
      <c r="N478" s="114">
        <f t="shared" si="184"/>
        <v>0</v>
      </c>
      <c r="P478" s="123">
        <f t="shared" si="181"/>
        <v>0.69543147208121825</v>
      </c>
    </row>
    <row r="479" spans="1:16" s="27" customFormat="1" ht="12">
      <c r="A479" s="211"/>
      <c r="B479" s="212"/>
      <c r="C479" s="212"/>
      <c r="D479" s="213"/>
      <c r="E479" s="214"/>
      <c r="F479" s="215"/>
      <c r="G479" s="215"/>
      <c r="H479" s="215"/>
      <c r="I479" s="215"/>
      <c r="J479" s="215"/>
      <c r="K479" s="215"/>
      <c r="L479" s="215"/>
      <c r="M479" s="215"/>
      <c r="N479" s="215"/>
      <c r="P479" s="249"/>
    </row>
    <row r="480" spans="1:16" s="27" customFormat="1" ht="12">
      <c r="A480" s="211"/>
      <c r="B480" s="212"/>
      <c r="C480" s="212"/>
      <c r="D480" s="213"/>
      <c r="E480" s="214"/>
      <c r="F480" s="215"/>
      <c r="G480" s="215"/>
      <c r="H480" s="215"/>
      <c r="I480" s="215"/>
      <c r="J480" s="215"/>
      <c r="K480" s="215"/>
      <c r="L480" s="215"/>
      <c r="M480" s="215"/>
      <c r="N480" s="215"/>
      <c r="P480" s="249"/>
    </row>
    <row r="481" spans="1:16" s="27" customFormat="1" ht="12">
      <c r="A481" s="143">
        <v>100231</v>
      </c>
      <c r="B481" s="144"/>
      <c r="C481" s="144"/>
      <c r="D481" s="136"/>
      <c r="E481" s="204" t="s">
        <v>356</v>
      </c>
      <c r="F481" s="208"/>
      <c r="G481" s="208"/>
      <c r="H481" s="208"/>
      <c r="I481" s="208"/>
      <c r="J481" s="172"/>
      <c r="K481" s="172"/>
      <c r="L481" s="172"/>
      <c r="M481" s="172"/>
      <c r="N481" s="172"/>
      <c r="P481" s="145"/>
    </row>
    <row r="482" spans="1:16" s="27" customFormat="1" ht="12">
      <c r="A482" s="148">
        <v>1</v>
      </c>
      <c r="B482" s="149">
        <v>2</v>
      </c>
      <c r="C482" s="149">
        <v>3</v>
      </c>
      <c r="D482" s="149">
        <v>4</v>
      </c>
      <c r="E482" s="149">
        <v>5</v>
      </c>
      <c r="F482" s="156">
        <v>6</v>
      </c>
      <c r="G482" s="156">
        <v>7</v>
      </c>
      <c r="H482" s="156">
        <v>8</v>
      </c>
      <c r="I482" s="156">
        <v>9</v>
      </c>
      <c r="J482" s="151">
        <v>6</v>
      </c>
      <c r="K482" s="150">
        <v>7</v>
      </c>
      <c r="L482" s="150">
        <v>8</v>
      </c>
      <c r="M482" s="150">
        <v>13</v>
      </c>
      <c r="N482" s="150">
        <v>9</v>
      </c>
      <c r="P482" s="150">
        <v>14</v>
      </c>
    </row>
    <row r="483" spans="1:16" s="28" customFormat="1" ht="12">
      <c r="A483" s="38"/>
      <c r="B483" s="38"/>
      <c r="C483" s="38">
        <v>610000</v>
      </c>
      <c r="D483" s="54">
        <v>1</v>
      </c>
      <c r="E483" s="38" t="s">
        <v>174</v>
      </c>
      <c r="F483" s="158">
        <f t="shared" ref="F483:N483" si="186">SUM(F484+F488)</f>
        <v>141000</v>
      </c>
      <c r="G483" s="72">
        <f t="shared" si="186"/>
        <v>41000</v>
      </c>
      <c r="H483" s="72">
        <f t="shared" si="186"/>
        <v>100000</v>
      </c>
      <c r="I483" s="72">
        <f t="shared" si="186"/>
        <v>0</v>
      </c>
      <c r="J483" s="111">
        <f t="shared" si="186"/>
        <v>191000</v>
      </c>
      <c r="K483" s="72">
        <f t="shared" si="186"/>
        <v>91000</v>
      </c>
      <c r="L483" s="72">
        <f t="shared" si="186"/>
        <v>100000</v>
      </c>
      <c r="M483" s="72">
        <f t="shared" ref="M483" si="187">SUM(M484+M488)</f>
        <v>0</v>
      </c>
      <c r="N483" s="72">
        <f t="shared" si="186"/>
        <v>0</v>
      </c>
      <c r="P483" s="73">
        <f>SUM(J483/F483)</f>
        <v>1.3546099290780143</v>
      </c>
    </row>
    <row r="484" spans="1:16" s="29" customFormat="1" ht="12">
      <c r="A484" s="39"/>
      <c r="B484" s="67"/>
      <c r="C484" s="39">
        <v>613000</v>
      </c>
      <c r="D484" s="55" t="s">
        <v>102</v>
      </c>
      <c r="E484" s="39" t="s">
        <v>200</v>
      </c>
      <c r="F484" s="159">
        <f t="shared" ref="F484:N484" si="188">SUM(F485:F487)</f>
        <v>41000</v>
      </c>
      <c r="G484" s="74">
        <f t="shared" si="188"/>
        <v>41000</v>
      </c>
      <c r="H484" s="74">
        <f t="shared" si="188"/>
        <v>0</v>
      </c>
      <c r="I484" s="74">
        <f t="shared" si="188"/>
        <v>0</v>
      </c>
      <c r="J484" s="112">
        <f t="shared" si="188"/>
        <v>66000</v>
      </c>
      <c r="K484" s="74">
        <f t="shared" si="188"/>
        <v>66000</v>
      </c>
      <c r="L484" s="74">
        <f t="shared" si="188"/>
        <v>0</v>
      </c>
      <c r="M484" s="74">
        <f t="shared" ref="M484" si="189">SUM(M485:M487)</f>
        <v>0</v>
      </c>
      <c r="N484" s="74">
        <f t="shared" si="188"/>
        <v>0</v>
      </c>
      <c r="P484" s="73">
        <f>SUM(J484/F484)</f>
        <v>1.6097560975609757</v>
      </c>
    </row>
    <row r="485" spans="1:16" s="27" customFormat="1" ht="12">
      <c r="A485" s="40"/>
      <c r="B485" s="66" t="s">
        <v>350</v>
      </c>
      <c r="C485" s="40">
        <v>613100</v>
      </c>
      <c r="D485" s="56" t="s">
        <v>12</v>
      </c>
      <c r="E485" s="40" t="s">
        <v>176</v>
      </c>
      <c r="F485" s="161">
        <f>SUM(G485+H485)</f>
        <v>2000</v>
      </c>
      <c r="G485" s="76">
        <v>2000</v>
      </c>
      <c r="H485" s="76"/>
      <c r="I485" s="76"/>
      <c r="J485" s="114">
        <f>SUM(K485+L485)</f>
        <v>2000</v>
      </c>
      <c r="K485" s="76">
        <v>2000</v>
      </c>
      <c r="L485" s="76"/>
      <c r="M485" s="76"/>
      <c r="N485" s="76"/>
      <c r="P485" s="73">
        <f>SUM(J485/F485)</f>
        <v>1</v>
      </c>
    </row>
    <row r="486" spans="1:16" s="27" customFormat="1" ht="12">
      <c r="A486" s="40"/>
      <c r="B486" s="66" t="s">
        <v>350</v>
      </c>
      <c r="C486" s="40">
        <v>613900</v>
      </c>
      <c r="D486" s="56" t="s">
        <v>133</v>
      </c>
      <c r="E486" s="40" t="s">
        <v>204</v>
      </c>
      <c r="F486" s="161">
        <f>SUM(G486+H486)</f>
        <v>39000</v>
      </c>
      <c r="G486" s="76">
        <v>39000</v>
      </c>
      <c r="H486" s="76"/>
      <c r="I486" s="76"/>
      <c r="J486" s="114">
        <f>SUM(K486+L486)</f>
        <v>39000</v>
      </c>
      <c r="K486" s="76">
        <v>39000</v>
      </c>
      <c r="L486" s="76"/>
      <c r="M486" s="76"/>
      <c r="N486" s="76"/>
      <c r="P486" s="73">
        <f>SUM(J486/F486)</f>
        <v>1</v>
      </c>
    </row>
    <row r="487" spans="1:16" s="27" customFormat="1" ht="12">
      <c r="A487" s="40"/>
      <c r="B487" s="66" t="s">
        <v>350</v>
      </c>
      <c r="C487" s="40">
        <v>613900</v>
      </c>
      <c r="D487" s="56" t="s">
        <v>135</v>
      </c>
      <c r="E487" s="40" t="s">
        <v>448</v>
      </c>
      <c r="F487" s="161">
        <f>SUM(G487+H487)</f>
        <v>0</v>
      </c>
      <c r="G487" s="76"/>
      <c r="H487" s="76"/>
      <c r="I487" s="76"/>
      <c r="J487" s="114">
        <f>SUM(K487+L487)</f>
        <v>25000</v>
      </c>
      <c r="K487" s="76">
        <v>25000</v>
      </c>
      <c r="L487" s="76"/>
      <c r="M487" s="76"/>
      <c r="N487" s="76"/>
      <c r="P487" s="73"/>
    </row>
    <row r="488" spans="1:16" s="29" customFormat="1" ht="12">
      <c r="A488" s="39"/>
      <c r="B488" s="67"/>
      <c r="C488" s="39">
        <v>615000</v>
      </c>
      <c r="D488" s="55" t="s">
        <v>57</v>
      </c>
      <c r="E488" s="39" t="s">
        <v>212</v>
      </c>
      <c r="F488" s="159">
        <f t="shared" ref="F488:N488" si="190">SUM(F489)</f>
        <v>100000</v>
      </c>
      <c r="G488" s="74">
        <f t="shared" si="190"/>
        <v>0</v>
      </c>
      <c r="H488" s="74">
        <f t="shared" si="190"/>
        <v>100000</v>
      </c>
      <c r="I488" s="74">
        <f t="shared" si="190"/>
        <v>0</v>
      </c>
      <c r="J488" s="112">
        <f t="shared" si="190"/>
        <v>125000</v>
      </c>
      <c r="K488" s="74">
        <f t="shared" si="190"/>
        <v>25000</v>
      </c>
      <c r="L488" s="74">
        <f t="shared" si="190"/>
        <v>100000</v>
      </c>
      <c r="M488" s="74">
        <f>SUM(M489)</f>
        <v>0</v>
      </c>
      <c r="N488" s="74">
        <f t="shared" si="190"/>
        <v>0</v>
      </c>
      <c r="P488" s="73">
        <f>SUM(J488/F488)</f>
        <v>1.25</v>
      </c>
    </row>
    <row r="489" spans="1:16" s="27" customFormat="1" ht="12">
      <c r="A489" s="40"/>
      <c r="B489" s="66" t="s">
        <v>351</v>
      </c>
      <c r="C489" s="40">
        <v>615000</v>
      </c>
      <c r="D489" s="56" t="s">
        <v>58</v>
      </c>
      <c r="E489" s="40" t="s">
        <v>404</v>
      </c>
      <c r="F489" s="161">
        <f>SUM(G489+H489)</f>
        <v>100000</v>
      </c>
      <c r="G489" s="76">
        <v>0</v>
      </c>
      <c r="H489" s="76">
        <v>100000</v>
      </c>
      <c r="I489" s="76"/>
      <c r="J489" s="114">
        <f>SUM(K489+L489)</f>
        <v>125000</v>
      </c>
      <c r="K489" s="76">
        <v>25000</v>
      </c>
      <c r="L489" s="76">
        <v>100000</v>
      </c>
      <c r="M489" s="76"/>
      <c r="N489" s="76"/>
      <c r="P489" s="73">
        <f>SUM(J489/F489)</f>
        <v>1.25</v>
      </c>
    </row>
    <row r="490" spans="1:16" s="27" customFormat="1" ht="12" hidden="1">
      <c r="A490" s="45"/>
      <c r="B490" s="69"/>
      <c r="C490" s="45"/>
      <c r="D490" s="58"/>
      <c r="E490" s="45"/>
      <c r="F490" s="80"/>
      <c r="G490" s="80"/>
      <c r="H490" s="80"/>
      <c r="I490" s="80"/>
      <c r="J490" s="80"/>
      <c r="K490" s="80"/>
      <c r="L490" s="80"/>
      <c r="M490" s="80"/>
      <c r="N490" s="80"/>
      <c r="P490" s="86"/>
    </row>
    <row r="491" spans="1:16" s="27" customFormat="1" ht="12" hidden="1">
      <c r="A491" s="45"/>
      <c r="B491" s="69"/>
      <c r="C491" s="45"/>
      <c r="D491" s="58"/>
      <c r="E491" s="44"/>
      <c r="F491" s="80"/>
      <c r="G491" s="80"/>
      <c r="H491" s="80"/>
      <c r="I491" s="80"/>
      <c r="J491" s="80"/>
      <c r="K491" s="80"/>
      <c r="L491" s="80"/>
      <c r="M491" s="80"/>
      <c r="N491" s="80"/>
      <c r="P491" s="81"/>
    </row>
    <row r="492" spans="1:16" s="27" customFormat="1" ht="12" hidden="1">
      <c r="A492" s="45"/>
      <c r="B492" s="45"/>
      <c r="C492" s="45"/>
      <c r="D492" s="58"/>
      <c r="E492" s="44"/>
      <c r="F492" s="80"/>
      <c r="G492" s="80"/>
      <c r="H492" s="80"/>
      <c r="I492" s="80"/>
      <c r="J492" s="80"/>
      <c r="K492" s="80"/>
      <c r="L492" s="80"/>
      <c r="M492" s="80"/>
      <c r="N492" s="80"/>
      <c r="P492" s="86"/>
    </row>
    <row r="493" spans="1:16" s="27" customFormat="1" ht="12" hidden="1">
      <c r="A493" s="148">
        <v>1</v>
      </c>
      <c r="B493" s="149">
        <v>2</v>
      </c>
      <c r="C493" s="149">
        <v>3</v>
      </c>
      <c r="D493" s="149">
        <v>4</v>
      </c>
      <c r="E493" s="149">
        <v>5</v>
      </c>
      <c r="F493" s="156">
        <v>6</v>
      </c>
      <c r="G493" s="156">
        <v>7</v>
      </c>
      <c r="H493" s="156">
        <v>8</v>
      </c>
      <c r="I493" s="156">
        <v>9</v>
      </c>
      <c r="J493" s="150">
        <v>10</v>
      </c>
      <c r="K493" s="150">
        <v>11</v>
      </c>
      <c r="L493" s="150">
        <v>12</v>
      </c>
      <c r="M493" s="150">
        <v>13</v>
      </c>
      <c r="N493" s="150">
        <v>13</v>
      </c>
      <c r="P493" s="150">
        <v>14</v>
      </c>
    </row>
    <row r="494" spans="1:16" s="29" customFormat="1" ht="12">
      <c r="A494" s="39"/>
      <c r="B494" s="67"/>
      <c r="C494" s="39">
        <v>821000</v>
      </c>
      <c r="D494" s="55">
        <v>2</v>
      </c>
      <c r="E494" s="46" t="s">
        <v>309</v>
      </c>
      <c r="F494" s="159">
        <f t="shared" ref="F494:N494" si="191">SUM(F495:F496)</f>
        <v>262000</v>
      </c>
      <c r="G494" s="74">
        <f t="shared" si="191"/>
        <v>0</v>
      </c>
      <c r="H494" s="74">
        <f t="shared" si="191"/>
        <v>262000</v>
      </c>
      <c r="I494" s="74">
        <f t="shared" si="191"/>
        <v>0</v>
      </c>
      <c r="J494" s="112">
        <f t="shared" si="191"/>
        <v>262000</v>
      </c>
      <c r="K494" s="74">
        <f t="shared" si="191"/>
        <v>0</v>
      </c>
      <c r="L494" s="74">
        <f t="shared" si="191"/>
        <v>262000</v>
      </c>
      <c r="M494" s="74">
        <f t="shared" ref="M494" si="192">SUM(M495:M496)</f>
        <v>0</v>
      </c>
      <c r="N494" s="74">
        <f t="shared" si="191"/>
        <v>0</v>
      </c>
      <c r="P494" s="73">
        <f>SUM(J494/F494)</f>
        <v>1</v>
      </c>
    </row>
    <row r="495" spans="1:16" s="27" customFormat="1" ht="12">
      <c r="A495" s="40"/>
      <c r="B495" s="66" t="s">
        <v>350</v>
      </c>
      <c r="C495" s="40">
        <v>821300</v>
      </c>
      <c r="D495" s="56" t="s">
        <v>192</v>
      </c>
      <c r="E495" s="40" t="s">
        <v>193</v>
      </c>
      <c r="F495" s="161">
        <f>SUM(G495+H495)</f>
        <v>212000</v>
      </c>
      <c r="G495" s="76">
        <v>0</v>
      </c>
      <c r="H495" s="76">
        <v>212000</v>
      </c>
      <c r="I495" s="76"/>
      <c r="J495" s="114">
        <f>SUM(K495+L495)</f>
        <v>212000</v>
      </c>
      <c r="K495" s="76">
        <v>0</v>
      </c>
      <c r="L495" s="76">
        <v>212000</v>
      </c>
      <c r="M495" s="76"/>
      <c r="N495" s="76"/>
      <c r="P495" s="73">
        <f>SUM(J495/F495)</f>
        <v>1</v>
      </c>
    </row>
    <row r="496" spans="1:16" s="27" customFormat="1" ht="12">
      <c r="A496" s="40"/>
      <c r="B496" s="66" t="s">
        <v>350</v>
      </c>
      <c r="C496" s="40">
        <v>821500</v>
      </c>
      <c r="D496" s="56" t="s">
        <v>74</v>
      </c>
      <c r="E496" s="40" t="s">
        <v>219</v>
      </c>
      <c r="F496" s="161">
        <f>SUM(G496+H496)</f>
        <v>50000</v>
      </c>
      <c r="G496" s="76">
        <v>0</v>
      </c>
      <c r="H496" s="76">
        <v>50000</v>
      </c>
      <c r="I496" s="76"/>
      <c r="J496" s="114">
        <f>SUM(K496+L496)</f>
        <v>50000</v>
      </c>
      <c r="K496" s="76">
        <v>0</v>
      </c>
      <c r="L496" s="76">
        <v>50000</v>
      </c>
      <c r="M496" s="76"/>
      <c r="N496" s="76"/>
      <c r="P496" s="73">
        <f>SUM(J496/F496)</f>
        <v>1</v>
      </c>
    </row>
    <row r="497" spans="1:16" s="27" customFormat="1" ht="12">
      <c r="A497" s="200"/>
      <c r="B497" s="200"/>
      <c r="C497" s="200"/>
      <c r="D497" s="202"/>
      <c r="E497" s="178" t="s">
        <v>352</v>
      </c>
      <c r="F497" s="114">
        <f t="shared" ref="F497:N497" si="193">SUM(F483+F494)</f>
        <v>403000</v>
      </c>
      <c r="G497" s="114">
        <f t="shared" si="193"/>
        <v>41000</v>
      </c>
      <c r="H497" s="114">
        <f t="shared" si="193"/>
        <v>362000</v>
      </c>
      <c r="I497" s="114">
        <f t="shared" si="193"/>
        <v>0</v>
      </c>
      <c r="J497" s="114">
        <f t="shared" si="193"/>
        <v>453000</v>
      </c>
      <c r="K497" s="114">
        <f t="shared" si="193"/>
        <v>91000</v>
      </c>
      <c r="L497" s="114">
        <f t="shared" si="193"/>
        <v>362000</v>
      </c>
      <c r="M497" s="114">
        <f t="shared" ref="M497" si="194">SUM(M483+M494)</f>
        <v>0</v>
      </c>
      <c r="N497" s="114">
        <f t="shared" si="193"/>
        <v>0</v>
      </c>
      <c r="P497" s="123">
        <f>SUM(J497/F497)</f>
        <v>1.1240694789081886</v>
      </c>
    </row>
    <row r="498" spans="1:16" s="27" customFormat="1" ht="12">
      <c r="A498" s="211"/>
      <c r="B498" s="212"/>
      <c r="C498" s="212"/>
      <c r="D498" s="213"/>
      <c r="E498" s="214" t="s">
        <v>353</v>
      </c>
      <c r="F498" s="215">
        <f t="shared" ref="F498:N498" si="195">SUM(F361+F381+F399+F438+F463+F478+F497)</f>
        <v>9146000</v>
      </c>
      <c r="G498" s="215">
        <f t="shared" si="195"/>
        <v>7836000</v>
      </c>
      <c r="H498" s="215">
        <f t="shared" si="195"/>
        <v>1310000</v>
      </c>
      <c r="I498" s="215">
        <f t="shared" si="195"/>
        <v>0</v>
      </c>
      <c r="J498" s="215">
        <f t="shared" si="195"/>
        <v>9579000</v>
      </c>
      <c r="K498" s="215">
        <f t="shared" si="195"/>
        <v>8269000</v>
      </c>
      <c r="L498" s="215">
        <f t="shared" si="195"/>
        <v>1310000</v>
      </c>
      <c r="M498" s="215">
        <f t="shared" ref="M498" si="196">SUM(M361+M381+M399+M438+M463+M478+M497)</f>
        <v>0</v>
      </c>
      <c r="N498" s="215">
        <f t="shared" si="195"/>
        <v>0</v>
      </c>
      <c r="P498" s="123">
        <f>SUM(J498/F498)</f>
        <v>1.047343100809097</v>
      </c>
    </row>
    <row r="499" spans="1:16" s="27" customFormat="1" ht="12">
      <c r="A499" s="143"/>
      <c r="B499" s="144"/>
      <c r="C499" s="144"/>
      <c r="D499" s="136"/>
      <c r="E499" s="204" t="s">
        <v>357</v>
      </c>
      <c r="F499" s="208"/>
      <c r="G499" s="208"/>
      <c r="H499" s="208"/>
      <c r="I499" s="208"/>
      <c r="J499" s="172"/>
      <c r="K499" s="172"/>
      <c r="L499" s="172"/>
      <c r="M499" s="172"/>
      <c r="N499" s="172"/>
      <c r="P499" s="145"/>
    </row>
    <row r="500" spans="1:16" s="27" customFormat="1" ht="12">
      <c r="A500" s="148">
        <v>1</v>
      </c>
      <c r="B500" s="149">
        <v>2</v>
      </c>
      <c r="C500" s="149">
        <v>3</v>
      </c>
      <c r="D500" s="149">
        <v>4</v>
      </c>
      <c r="E500" s="149">
        <v>5</v>
      </c>
      <c r="F500" s="156">
        <v>6</v>
      </c>
      <c r="G500" s="156">
        <v>7</v>
      </c>
      <c r="H500" s="156">
        <v>8</v>
      </c>
      <c r="I500" s="156">
        <v>9</v>
      </c>
      <c r="J500" s="151">
        <v>6</v>
      </c>
      <c r="K500" s="150">
        <v>7</v>
      </c>
      <c r="L500" s="150">
        <v>8</v>
      </c>
      <c r="M500" s="150">
        <v>13</v>
      </c>
      <c r="N500" s="150">
        <v>9</v>
      </c>
      <c r="P500" s="150">
        <v>14</v>
      </c>
    </row>
    <row r="501" spans="1:16" s="28" customFormat="1" ht="12">
      <c r="A501" s="38"/>
      <c r="B501" s="38"/>
      <c r="C501" s="38">
        <v>610000</v>
      </c>
      <c r="D501" s="54">
        <v>1</v>
      </c>
      <c r="E501" s="38" t="s">
        <v>174</v>
      </c>
      <c r="F501" s="158">
        <f t="shared" ref="F501:N501" si="197">SUM(F502+F505+F507+F516)</f>
        <v>579800</v>
      </c>
      <c r="G501" s="72">
        <f t="shared" si="197"/>
        <v>579800</v>
      </c>
      <c r="H501" s="72">
        <f t="shared" si="197"/>
        <v>0</v>
      </c>
      <c r="I501" s="72">
        <f t="shared" si="197"/>
        <v>0</v>
      </c>
      <c r="J501" s="111">
        <f t="shared" si="197"/>
        <v>2379800</v>
      </c>
      <c r="K501" s="72">
        <f t="shared" si="197"/>
        <v>302000</v>
      </c>
      <c r="L501" s="72">
        <f t="shared" si="197"/>
        <v>1800000</v>
      </c>
      <c r="M501" s="72">
        <f t="shared" ref="M501" si="198">SUM(M502+M505+M507+M516)</f>
        <v>0</v>
      </c>
      <c r="N501" s="72">
        <f t="shared" si="197"/>
        <v>0</v>
      </c>
      <c r="P501" s="73">
        <f t="shared" ref="P501:P519" si="199">SUM(J501/F501)</f>
        <v>4.1045187995860646</v>
      </c>
    </row>
    <row r="502" spans="1:16" s="29" customFormat="1" ht="12">
      <c r="A502" s="39"/>
      <c r="B502" s="67"/>
      <c r="C502" s="39">
        <v>611000</v>
      </c>
      <c r="D502" s="55" t="s">
        <v>102</v>
      </c>
      <c r="E502" s="39" t="s">
        <v>197</v>
      </c>
      <c r="F502" s="159">
        <f t="shared" ref="F502:N502" si="200">SUM(F503+F504)</f>
        <v>230000</v>
      </c>
      <c r="G502" s="74">
        <f t="shared" si="200"/>
        <v>230000</v>
      </c>
      <c r="H502" s="74">
        <f t="shared" si="200"/>
        <v>0</v>
      </c>
      <c r="I502" s="74">
        <f t="shared" si="200"/>
        <v>0</v>
      </c>
      <c r="J502" s="112">
        <f t="shared" si="200"/>
        <v>230000</v>
      </c>
      <c r="K502" s="74">
        <f t="shared" si="200"/>
        <v>230000</v>
      </c>
      <c r="L502" s="74">
        <f t="shared" si="200"/>
        <v>0</v>
      </c>
      <c r="M502" s="74">
        <f t="shared" ref="M502" si="201">SUM(M503+M504)</f>
        <v>0</v>
      </c>
      <c r="N502" s="74">
        <f t="shared" si="200"/>
        <v>0</v>
      </c>
      <c r="P502" s="73">
        <f t="shared" si="199"/>
        <v>1</v>
      </c>
    </row>
    <row r="503" spans="1:16" s="27" customFormat="1" ht="12">
      <c r="A503" s="40"/>
      <c r="B503" s="66" t="s">
        <v>358</v>
      </c>
      <c r="C503" s="40">
        <v>611100</v>
      </c>
      <c r="D503" s="56" t="s">
        <v>12</v>
      </c>
      <c r="E503" s="40" t="s">
        <v>198</v>
      </c>
      <c r="F503" s="161">
        <f>SUM(G503+H503)</f>
        <v>180000</v>
      </c>
      <c r="G503" s="76">
        <v>180000</v>
      </c>
      <c r="H503" s="76"/>
      <c r="I503" s="76"/>
      <c r="J503" s="114">
        <f>SUM(K503+L503)</f>
        <v>180000</v>
      </c>
      <c r="K503" s="76">
        <v>180000</v>
      </c>
      <c r="L503" s="76"/>
      <c r="M503" s="76"/>
      <c r="N503" s="76"/>
      <c r="P503" s="73">
        <f t="shared" si="199"/>
        <v>1</v>
      </c>
    </row>
    <row r="504" spans="1:16" s="27" customFormat="1" ht="12">
      <c r="A504" s="40"/>
      <c r="B504" s="66" t="s">
        <v>358</v>
      </c>
      <c r="C504" s="40">
        <v>611200</v>
      </c>
      <c r="D504" s="56" t="s">
        <v>133</v>
      </c>
      <c r="E504" s="40" t="s">
        <v>360</v>
      </c>
      <c r="F504" s="161">
        <f>SUM(G504+H504)</f>
        <v>50000</v>
      </c>
      <c r="G504" s="76">
        <v>50000</v>
      </c>
      <c r="H504" s="76"/>
      <c r="I504" s="76"/>
      <c r="J504" s="114">
        <f>SUM(K504+L504)</f>
        <v>50000</v>
      </c>
      <c r="K504" s="76">
        <v>50000</v>
      </c>
      <c r="L504" s="76"/>
      <c r="M504" s="76"/>
      <c r="N504" s="76"/>
      <c r="P504" s="73">
        <f t="shared" si="199"/>
        <v>1</v>
      </c>
    </row>
    <row r="505" spans="1:16" s="29" customFormat="1" ht="12">
      <c r="A505" s="39"/>
      <c r="B505" s="67"/>
      <c r="C505" s="39">
        <v>612000</v>
      </c>
      <c r="D505" s="55" t="s">
        <v>57</v>
      </c>
      <c r="E505" s="39" t="s">
        <v>175</v>
      </c>
      <c r="F505" s="159">
        <f t="shared" ref="F505:N505" si="202">SUM(F506)</f>
        <v>25000</v>
      </c>
      <c r="G505" s="74">
        <f t="shared" si="202"/>
        <v>25000</v>
      </c>
      <c r="H505" s="74">
        <f t="shared" si="202"/>
        <v>0</v>
      </c>
      <c r="I505" s="74">
        <f t="shared" si="202"/>
        <v>0</v>
      </c>
      <c r="J505" s="112">
        <f t="shared" si="202"/>
        <v>25000</v>
      </c>
      <c r="K505" s="74">
        <f t="shared" si="202"/>
        <v>25000</v>
      </c>
      <c r="L505" s="74">
        <f t="shared" si="202"/>
        <v>0</v>
      </c>
      <c r="M505" s="74">
        <f>SUM(M506)</f>
        <v>0</v>
      </c>
      <c r="N505" s="74">
        <f t="shared" si="202"/>
        <v>0</v>
      </c>
      <c r="P505" s="73">
        <f t="shared" si="199"/>
        <v>1</v>
      </c>
    </row>
    <row r="506" spans="1:16" s="27" customFormat="1" ht="12">
      <c r="A506" s="40"/>
      <c r="B506" s="66" t="s">
        <v>358</v>
      </c>
      <c r="C506" s="40">
        <v>612100</v>
      </c>
      <c r="D506" s="56" t="s">
        <v>58</v>
      </c>
      <c r="E506" s="40" t="s">
        <v>175</v>
      </c>
      <c r="F506" s="161">
        <f>SUM(G506+H506)</f>
        <v>25000</v>
      </c>
      <c r="G506" s="76">
        <v>25000</v>
      </c>
      <c r="H506" s="76"/>
      <c r="I506" s="76"/>
      <c r="J506" s="114">
        <f>SUM(K506+L506)</f>
        <v>25000</v>
      </c>
      <c r="K506" s="76">
        <v>25000</v>
      </c>
      <c r="L506" s="76"/>
      <c r="M506" s="76"/>
      <c r="N506" s="76"/>
      <c r="P506" s="73">
        <f t="shared" si="199"/>
        <v>1</v>
      </c>
    </row>
    <row r="507" spans="1:16" s="29" customFormat="1" ht="12">
      <c r="A507" s="39"/>
      <c r="B507" s="67"/>
      <c r="C507" s="39">
        <v>613000</v>
      </c>
      <c r="D507" s="55" t="s">
        <v>60</v>
      </c>
      <c r="E507" s="39" t="s">
        <v>200</v>
      </c>
      <c r="F507" s="159">
        <f t="shared" ref="F507:N507" si="203">SUM(F508:F515)</f>
        <v>47000</v>
      </c>
      <c r="G507" s="74">
        <f t="shared" si="203"/>
        <v>47000</v>
      </c>
      <c r="H507" s="74">
        <f t="shared" si="203"/>
        <v>0</v>
      </c>
      <c r="I507" s="74">
        <f t="shared" si="203"/>
        <v>0</v>
      </c>
      <c r="J507" s="112">
        <f t="shared" si="203"/>
        <v>47000</v>
      </c>
      <c r="K507" s="74">
        <f t="shared" si="203"/>
        <v>47000</v>
      </c>
      <c r="L507" s="74">
        <f t="shared" si="203"/>
        <v>0</v>
      </c>
      <c r="M507" s="74">
        <f t="shared" ref="M507" si="204">SUM(M508:M515)</f>
        <v>0</v>
      </c>
      <c r="N507" s="74">
        <f t="shared" si="203"/>
        <v>0</v>
      </c>
      <c r="P507" s="73">
        <f t="shared" si="199"/>
        <v>1</v>
      </c>
    </row>
    <row r="508" spans="1:16" s="27" customFormat="1" ht="12">
      <c r="A508" s="40"/>
      <c r="B508" s="66" t="s">
        <v>358</v>
      </c>
      <c r="C508" s="40">
        <v>613100</v>
      </c>
      <c r="D508" s="56" t="s">
        <v>61</v>
      </c>
      <c r="E508" s="40" t="s">
        <v>176</v>
      </c>
      <c r="F508" s="161">
        <f t="shared" ref="F508:F515" si="205">SUM(G508+H508)</f>
        <v>2000</v>
      </c>
      <c r="G508" s="76">
        <v>2000</v>
      </c>
      <c r="H508" s="76"/>
      <c r="I508" s="76"/>
      <c r="J508" s="114">
        <f t="shared" ref="J508:J515" si="206">SUM(K508+L508)</f>
        <v>2000</v>
      </c>
      <c r="K508" s="76">
        <v>2000</v>
      </c>
      <c r="L508" s="76"/>
      <c r="M508" s="76"/>
      <c r="N508" s="76"/>
      <c r="P508" s="73">
        <f t="shared" si="199"/>
        <v>1</v>
      </c>
    </row>
    <row r="509" spans="1:16" s="27" customFormat="1" ht="12">
      <c r="A509" s="40"/>
      <c r="B509" s="66" t="s">
        <v>358</v>
      </c>
      <c r="C509" s="40">
        <v>613200</v>
      </c>
      <c r="D509" s="56" t="s">
        <v>142</v>
      </c>
      <c r="E509" s="40" t="s">
        <v>177</v>
      </c>
      <c r="F509" s="161">
        <f t="shared" si="205"/>
        <v>10000</v>
      </c>
      <c r="G509" s="76">
        <v>10000</v>
      </c>
      <c r="H509" s="76"/>
      <c r="I509" s="76"/>
      <c r="J509" s="114">
        <f t="shared" si="206"/>
        <v>10000</v>
      </c>
      <c r="K509" s="76">
        <v>10000</v>
      </c>
      <c r="L509" s="76"/>
      <c r="M509" s="76"/>
      <c r="N509" s="76"/>
      <c r="P509" s="73">
        <f t="shared" si="199"/>
        <v>1</v>
      </c>
    </row>
    <row r="510" spans="1:16" s="27" customFormat="1" ht="12">
      <c r="A510" s="40"/>
      <c r="B510" s="66" t="s">
        <v>358</v>
      </c>
      <c r="C510" s="40">
        <v>613300</v>
      </c>
      <c r="D510" s="56" t="s">
        <v>178</v>
      </c>
      <c r="E510" s="40" t="s">
        <v>179</v>
      </c>
      <c r="F510" s="161">
        <f t="shared" si="205"/>
        <v>10000</v>
      </c>
      <c r="G510" s="76">
        <v>10000</v>
      </c>
      <c r="H510" s="76"/>
      <c r="I510" s="76"/>
      <c r="J510" s="114">
        <f t="shared" si="206"/>
        <v>10000</v>
      </c>
      <c r="K510" s="76">
        <v>10000</v>
      </c>
      <c r="L510" s="76"/>
      <c r="M510" s="76"/>
      <c r="N510" s="76"/>
      <c r="P510" s="73">
        <f t="shared" si="199"/>
        <v>1</v>
      </c>
    </row>
    <row r="511" spans="1:16" s="27" customFormat="1" ht="12">
      <c r="A511" s="40"/>
      <c r="B511" s="66" t="s">
        <v>358</v>
      </c>
      <c r="C511" s="40">
        <v>613400</v>
      </c>
      <c r="D511" s="56" t="s">
        <v>180</v>
      </c>
      <c r="E511" s="40" t="s">
        <v>201</v>
      </c>
      <c r="F511" s="161">
        <f t="shared" si="205"/>
        <v>6000</v>
      </c>
      <c r="G511" s="76">
        <v>6000</v>
      </c>
      <c r="H511" s="76"/>
      <c r="I511" s="76"/>
      <c r="J511" s="114">
        <f t="shared" si="206"/>
        <v>6000</v>
      </c>
      <c r="K511" s="76">
        <v>6000</v>
      </c>
      <c r="L511" s="76"/>
      <c r="M511" s="76"/>
      <c r="N511" s="76"/>
      <c r="P511" s="73">
        <f t="shared" si="199"/>
        <v>1</v>
      </c>
    </row>
    <row r="512" spans="1:16" s="27" customFormat="1" ht="12">
      <c r="A512" s="40"/>
      <c r="B512" s="66" t="s">
        <v>358</v>
      </c>
      <c r="C512" s="40">
        <v>613500</v>
      </c>
      <c r="D512" s="56" t="s">
        <v>181</v>
      </c>
      <c r="E512" s="40" t="s">
        <v>182</v>
      </c>
      <c r="F512" s="161">
        <f t="shared" si="205"/>
        <v>4000</v>
      </c>
      <c r="G512" s="76">
        <v>4000</v>
      </c>
      <c r="H512" s="76"/>
      <c r="I512" s="76"/>
      <c r="J512" s="114">
        <f t="shared" si="206"/>
        <v>4000</v>
      </c>
      <c r="K512" s="76">
        <v>4000</v>
      </c>
      <c r="L512" s="76"/>
      <c r="M512" s="76"/>
      <c r="N512" s="76"/>
      <c r="P512" s="73">
        <f t="shared" si="199"/>
        <v>1</v>
      </c>
    </row>
    <row r="513" spans="1:16" s="27" customFormat="1" ht="12">
      <c r="A513" s="40"/>
      <c r="B513" s="66" t="s">
        <v>358</v>
      </c>
      <c r="C513" s="40">
        <v>613700</v>
      </c>
      <c r="D513" s="56" t="s">
        <v>183</v>
      </c>
      <c r="E513" s="40" t="s">
        <v>202</v>
      </c>
      <c r="F513" s="161">
        <f t="shared" si="205"/>
        <v>3000</v>
      </c>
      <c r="G513" s="76">
        <v>3000</v>
      </c>
      <c r="H513" s="76"/>
      <c r="I513" s="76"/>
      <c r="J513" s="114">
        <f t="shared" si="206"/>
        <v>3000</v>
      </c>
      <c r="K513" s="76">
        <v>3000</v>
      </c>
      <c r="L513" s="76"/>
      <c r="M513" s="76"/>
      <c r="N513" s="76"/>
      <c r="P513" s="73">
        <f t="shared" si="199"/>
        <v>1</v>
      </c>
    </row>
    <row r="514" spans="1:16" s="27" customFormat="1" ht="12">
      <c r="A514" s="40"/>
      <c r="B514" s="66" t="s">
        <v>358</v>
      </c>
      <c r="C514" s="40">
        <v>613800</v>
      </c>
      <c r="D514" s="56" t="s">
        <v>184</v>
      </c>
      <c r="E514" s="40" t="s">
        <v>203</v>
      </c>
      <c r="F514" s="161">
        <f t="shared" si="205"/>
        <v>2000</v>
      </c>
      <c r="G514" s="76">
        <v>2000</v>
      </c>
      <c r="H514" s="76"/>
      <c r="I514" s="76"/>
      <c r="J514" s="114">
        <f t="shared" si="206"/>
        <v>2000</v>
      </c>
      <c r="K514" s="76">
        <v>2000</v>
      </c>
      <c r="L514" s="76"/>
      <c r="M514" s="76"/>
      <c r="N514" s="76"/>
      <c r="P514" s="73">
        <f t="shared" si="199"/>
        <v>1</v>
      </c>
    </row>
    <row r="515" spans="1:16" s="27" customFormat="1" ht="12">
      <c r="A515" s="40"/>
      <c r="B515" s="66" t="s">
        <v>358</v>
      </c>
      <c r="C515" s="40">
        <v>613900</v>
      </c>
      <c r="D515" s="56" t="s">
        <v>185</v>
      </c>
      <c r="E515" s="40" t="s">
        <v>204</v>
      </c>
      <c r="F515" s="161">
        <f t="shared" si="205"/>
        <v>10000</v>
      </c>
      <c r="G515" s="76">
        <v>10000</v>
      </c>
      <c r="H515" s="76"/>
      <c r="I515" s="76"/>
      <c r="J515" s="114">
        <f t="shared" si="206"/>
        <v>10000</v>
      </c>
      <c r="K515" s="76">
        <v>10000</v>
      </c>
      <c r="L515" s="76"/>
      <c r="M515" s="76"/>
      <c r="N515" s="76"/>
      <c r="P515" s="73">
        <f t="shared" si="199"/>
        <v>1</v>
      </c>
    </row>
    <row r="516" spans="1:16" s="29" customFormat="1" ht="12">
      <c r="A516" s="39"/>
      <c r="B516" s="67"/>
      <c r="C516" s="39">
        <v>614000</v>
      </c>
      <c r="D516" s="55" t="s">
        <v>186</v>
      </c>
      <c r="E516" s="39" t="s">
        <v>205</v>
      </c>
      <c r="F516" s="159">
        <f t="shared" ref="F516:N516" si="207">SUM(F518:F518)</f>
        <v>277800</v>
      </c>
      <c r="G516" s="74">
        <f t="shared" si="207"/>
        <v>277800</v>
      </c>
      <c r="H516" s="74">
        <f t="shared" si="207"/>
        <v>0</v>
      </c>
      <c r="I516" s="74">
        <f t="shared" si="207"/>
        <v>0</v>
      </c>
      <c r="J516" s="112">
        <f>SUM(J517:J518)</f>
        <v>2077800</v>
      </c>
      <c r="K516" s="74">
        <f t="shared" si="207"/>
        <v>0</v>
      </c>
      <c r="L516" s="74">
        <f t="shared" si="207"/>
        <v>1800000</v>
      </c>
      <c r="M516" s="74">
        <f>SUM(M518:M518)</f>
        <v>0</v>
      </c>
      <c r="N516" s="74">
        <f t="shared" si="207"/>
        <v>0</v>
      </c>
      <c r="P516" s="73">
        <f t="shared" si="199"/>
        <v>7.4794816414686824</v>
      </c>
    </row>
    <row r="517" spans="1:16" s="27" customFormat="1" ht="12">
      <c r="A517" s="40"/>
      <c r="B517" s="66" t="s">
        <v>359</v>
      </c>
      <c r="C517" s="40">
        <v>614200</v>
      </c>
      <c r="D517" s="56" t="s">
        <v>187</v>
      </c>
      <c r="E517" s="40" t="s">
        <v>400</v>
      </c>
      <c r="F517" s="161">
        <f>SUM(G517+H517)</f>
        <v>277800</v>
      </c>
      <c r="G517" s="76">
        <v>277800</v>
      </c>
      <c r="H517" s="76"/>
      <c r="I517" s="76"/>
      <c r="J517" s="114">
        <f>SUM(K517+L517)</f>
        <v>277800</v>
      </c>
      <c r="K517" s="76">
        <v>277800</v>
      </c>
      <c r="L517" s="76"/>
      <c r="M517" s="76"/>
      <c r="N517" s="76"/>
      <c r="P517" s="73">
        <f t="shared" si="199"/>
        <v>1</v>
      </c>
    </row>
    <row r="518" spans="1:16" s="27" customFormat="1" ht="12">
      <c r="A518" s="40"/>
      <c r="B518" s="66" t="s">
        <v>359</v>
      </c>
      <c r="C518" s="40">
        <v>614200</v>
      </c>
      <c r="D518" s="56" t="s">
        <v>188</v>
      </c>
      <c r="E518" s="40" t="s">
        <v>468</v>
      </c>
      <c r="F518" s="161">
        <f>SUM(G518+H518)</f>
        <v>277800</v>
      </c>
      <c r="G518" s="76">
        <v>277800</v>
      </c>
      <c r="H518" s="76"/>
      <c r="I518" s="76"/>
      <c r="J518" s="114">
        <f>SUM(K518+L518+M518)</f>
        <v>1800000</v>
      </c>
      <c r="K518" s="76"/>
      <c r="L518" s="76">
        <v>1800000</v>
      </c>
      <c r="M518" s="76"/>
      <c r="N518" s="76"/>
      <c r="P518" s="73">
        <f t="shared" si="199"/>
        <v>6.4794816414686824</v>
      </c>
    </row>
    <row r="519" spans="1:16" s="27" customFormat="1" ht="12">
      <c r="A519" s="194"/>
      <c r="B519" s="194"/>
      <c r="C519" s="194"/>
      <c r="D519" s="195"/>
      <c r="E519" s="196" t="s">
        <v>421</v>
      </c>
      <c r="F519" s="118">
        <f t="shared" ref="F519:N519" si="208">SUM(F501)</f>
        <v>579800</v>
      </c>
      <c r="G519" s="118">
        <f t="shared" si="208"/>
        <v>579800</v>
      </c>
      <c r="H519" s="118">
        <f t="shared" si="208"/>
        <v>0</v>
      </c>
      <c r="I519" s="118">
        <f t="shared" si="208"/>
        <v>0</v>
      </c>
      <c r="J519" s="118">
        <f t="shared" si="208"/>
        <v>2379800</v>
      </c>
      <c r="K519" s="118">
        <f t="shared" si="208"/>
        <v>302000</v>
      </c>
      <c r="L519" s="118">
        <f t="shared" si="208"/>
        <v>1800000</v>
      </c>
      <c r="M519" s="118">
        <f t="shared" ref="M519" si="209">SUM(M501)</f>
        <v>0</v>
      </c>
      <c r="N519" s="118">
        <f t="shared" si="208"/>
        <v>0</v>
      </c>
      <c r="P519" s="123">
        <f t="shared" si="199"/>
        <v>4.1045187995860646</v>
      </c>
    </row>
    <row r="520" spans="1:16" s="27" customFormat="1" ht="12">
      <c r="A520" s="45"/>
      <c r="B520" s="69"/>
      <c r="C520" s="45"/>
      <c r="D520" s="58"/>
      <c r="E520" s="44"/>
      <c r="F520" s="80"/>
      <c r="G520" s="80"/>
      <c r="H520" s="80"/>
      <c r="I520" s="80"/>
      <c r="J520" s="80"/>
      <c r="K520" s="80"/>
      <c r="L520" s="80"/>
      <c r="M520" s="80"/>
      <c r="N520" s="80"/>
      <c r="P520" s="81"/>
    </row>
    <row r="521" spans="1:16" s="27" customFormat="1" ht="12">
      <c r="A521" s="45"/>
      <c r="B521" s="69"/>
      <c r="C521" s="45"/>
      <c r="D521" s="58"/>
      <c r="E521" s="254">
        <v>9</v>
      </c>
      <c r="F521" s="80"/>
      <c r="G521" s="80"/>
      <c r="H521" s="80"/>
      <c r="I521" s="80"/>
      <c r="J521" s="80"/>
      <c r="K521" s="80"/>
      <c r="L521" s="80"/>
      <c r="M521" s="80"/>
      <c r="N521" s="80"/>
      <c r="P521" s="81"/>
    </row>
    <row r="523" spans="1:16" s="27" customFormat="1" ht="12">
      <c r="A523" s="216"/>
      <c r="B523" s="135"/>
      <c r="C523" s="135"/>
      <c r="D523" s="217"/>
      <c r="E523" s="219" t="s">
        <v>361</v>
      </c>
      <c r="F523" s="220"/>
      <c r="G523" s="220"/>
      <c r="H523" s="220"/>
      <c r="I523" s="220"/>
      <c r="J523" s="218"/>
      <c r="K523" s="218"/>
      <c r="L523" s="218"/>
      <c r="M523" s="218"/>
      <c r="N523" s="218"/>
      <c r="P523" s="145"/>
    </row>
    <row r="524" spans="1:16" s="27" customFormat="1" ht="12">
      <c r="A524" s="148">
        <v>1</v>
      </c>
      <c r="B524" s="149">
        <v>2</v>
      </c>
      <c r="C524" s="149">
        <v>3</v>
      </c>
      <c r="D524" s="149">
        <v>4</v>
      </c>
      <c r="E524" s="149">
        <v>5</v>
      </c>
      <c r="F524" s="156">
        <v>6</v>
      </c>
      <c r="G524" s="156">
        <v>7</v>
      </c>
      <c r="H524" s="156">
        <v>8</v>
      </c>
      <c r="I524" s="156">
        <v>9</v>
      </c>
      <c r="J524" s="151">
        <v>6</v>
      </c>
      <c r="K524" s="150">
        <v>7</v>
      </c>
      <c r="L524" s="150">
        <v>8</v>
      </c>
      <c r="M524" s="150">
        <v>13</v>
      </c>
      <c r="N524" s="150">
        <v>9</v>
      </c>
      <c r="P524" s="150">
        <v>14</v>
      </c>
    </row>
    <row r="525" spans="1:16" s="28" customFormat="1" ht="12">
      <c r="A525" s="38"/>
      <c r="B525" s="38"/>
      <c r="C525" s="38">
        <v>610000</v>
      </c>
      <c r="D525" s="54">
        <v>1</v>
      </c>
      <c r="E525" s="38" t="s">
        <v>174</v>
      </c>
      <c r="F525" s="158">
        <f t="shared" ref="F525:N525" si="210">SUM(F526)</f>
        <v>4200</v>
      </c>
      <c r="G525" s="72">
        <f t="shared" si="210"/>
        <v>4200</v>
      </c>
      <c r="H525" s="72">
        <f t="shared" si="210"/>
        <v>0</v>
      </c>
      <c r="I525" s="72">
        <f t="shared" si="210"/>
        <v>0</v>
      </c>
      <c r="J525" s="111">
        <f t="shared" si="210"/>
        <v>4200</v>
      </c>
      <c r="K525" s="72">
        <f t="shared" si="210"/>
        <v>4200</v>
      </c>
      <c r="L525" s="72">
        <f t="shared" si="210"/>
        <v>0</v>
      </c>
      <c r="M525" s="72">
        <f>SUM(M526)</f>
        <v>0</v>
      </c>
      <c r="N525" s="72">
        <f t="shared" si="210"/>
        <v>0</v>
      </c>
      <c r="P525" s="73">
        <f t="shared" ref="P525:P530" si="211">SUM(J525/F525)</f>
        <v>1</v>
      </c>
    </row>
    <row r="526" spans="1:16" s="29" customFormat="1" ht="12">
      <c r="A526" s="39"/>
      <c r="B526" s="67"/>
      <c r="C526" s="39">
        <v>613000</v>
      </c>
      <c r="D526" s="55" t="s">
        <v>60</v>
      </c>
      <c r="E526" s="39" t="s">
        <v>200</v>
      </c>
      <c r="F526" s="159">
        <f t="shared" ref="F526:N526" si="212">SUM(F527:F528)</f>
        <v>4200</v>
      </c>
      <c r="G526" s="74">
        <f t="shared" si="212"/>
        <v>4200</v>
      </c>
      <c r="H526" s="74">
        <f t="shared" si="212"/>
        <v>0</v>
      </c>
      <c r="I526" s="74">
        <f t="shared" si="212"/>
        <v>0</v>
      </c>
      <c r="J526" s="112">
        <f t="shared" si="212"/>
        <v>4200</v>
      </c>
      <c r="K526" s="74">
        <f t="shared" si="212"/>
        <v>4200</v>
      </c>
      <c r="L526" s="74">
        <f t="shared" si="212"/>
        <v>0</v>
      </c>
      <c r="M526" s="74">
        <f t="shared" ref="M526" si="213">SUM(M527:M528)</f>
        <v>0</v>
      </c>
      <c r="N526" s="74">
        <f t="shared" si="212"/>
        <v>0</v>
      </c>
      <c r="P526" s="73">
        <f t="shared" si="211"/>
        <v>1</v>
      </c>
    </row>
    <row r="527" spans="1:16" s="27" customFormat="1" ht="12">
      <c r="A527" s="40"/>
      <c r="B527" s="66" t="s">
        <v>363</v>
      </c>
      <c r="C527" s="40">
        <v>613100</v>
      </c>
      <c r="D527" s="56" t="s">
        <v>61</v>
      </c>
      <c r="E527" s="40" t="s">
        <v>176</v>
      </c>
      <c r="F527" s="161">
        <f>SUM(G527+H527)</f>
        <v>1500</v>
      </c>
      <c r="G527" s="76">
        <v>1500</v>
      </c>
      <c r="H527" s="76"/>
      <c r="I527" s="76"/>
      <c r="J527" s="114">
        <f>SUM(K527+L527)</f>
        <v>1500</v>
      </c>
      <c r="K527" s="76">
        <v>1500</v>
      </c>
      <c r="L527" s="76"/>
      <c r="M527" s="76"/>
      <c r="N527" s="76"/>
      <c r="P527" s="73">
        <f t="shared" si="211"/>
        <v>1</v>
      </c>
    </row>
    <row r="528" spans="1:16" s="27" customFormat="1" ht="12">
      <c r="A528" s="40"/>
      <c r="B528" s="66" t="s">
        <v>363</v>
      </c>
      <c r="C528" s="40">
        <v>613900</v>
      </c>
      <c r="D528" s="56" t="s">
        <v>185</v>
      </c>
      <c r="E528" s="40" t="s">
        <v>204</v>
      </c>
      <c r="F528" s="161">
        <f>SUM(G528+H528)</f>
        <v>2700</v>
      </c>
      <c r="G528" s="76">
        <v>2700</v>
      </c>
      <c r="H528" s="76"/>
      <c r="I528" s="76"/>
      <c r="J528" s="114">
        <f>SUM(K528+L528)</f>
        <v>2700</v>
      </c>
      <c r="K528" s="76">
        <v>2700</v>
      </c>
      <c r="L528" s="76"/>
      <c r="M528" s="76"/>
      <c r="N528" s="76"/>
      <c r="P528" s="73">
        <f t="shared" si="211"/>
        <v>1</v>
      </c>
    </row>
    <row r="529" spans="1:16" s="27" customFormat="1" ht="12">
      <c r="A529" s="200"/>
      <c r="B529" s="200"/>
      <c r="C529" s="200"/>
      <c r="D529" s="202"/>
      <c r="E529" s="178" t="s">
        <v>362</v>
      </c>
      <c r="F529" s="114">
        <f t="shared" ref="F529:N529" si="214">SUM(F525)</f>
        <v>4200</v>
      </c>
      <c r="G529" s="114">
        <f t="shared" si="214"/>
        <v>4200</v>
      </c>
      <c r="H529" s="114">
        <f t="shared" si="214"/>
        <v>0</v>
      </c>
      <c r="I529" s="114">
        <f t="shared" si="214"/>
        <v>0</v>
      </c>
      <c r="J529" s="114">
        <f t="shared" si="214"/>
        <v>4200</v>
      </c>
      <c r="K529" s="114">
        <f t="shared" si="214"/>
        <v>4200</v>
      </c>
      <c r="L529" s="114">
        <f t="shared" si="214"/>
        <v>0</v>
      </c>
      <c r="M529" s="114">
        <f t="shared" ref="M529" si="215">SUM(M525)</f>
        <v>0</v>
      </c>
      <c r="N529" s="114">
        <f t="shared" si="214"/>
        <v>0</v>
      </c>
      <c r="P529" s="123">
        <f t="shared" si="211"/>
        <v>1</v>
      </c>
    </row>
    <row r="530" spans="1:16" s="27" customFormat="1" ht="12">
      <c r="A530" s="200"/>
      <c r="B530" s="200"/>
      <c r="C530" s="200"/>
      <c r="D530" s="202"/>
      <c r="E530" s="178" t="s">
        <v>398</v>
      </c>
      <c r="F530" s="114">
        <f t="shared" ref="F530:N530" si="216">SUM(F361+F381+F399+F438+F463+F478+F497+F519+F529)</f>
        <v>9730000</v>
      </c>
      <c r="G530" s="114">
        <f t="shared" si="216"/>
        <v>8420000</v>
      </c>
      <c r="H530" s="114">
        <f t="shared" si="216"/>
        <v>1310000</v>
      </c>
      <c r="I530" s="114">
        <f t="shared" si="216"/>
        <v>0</v>
      </c>
      <c r="J530" s="114">
        <f t="shared" si="216"/>
        <v>11963000</v>
      </c>
      <c r="K530" s="114">
        <f t="shared" si="216"/>
        <v>8575200</v>
      </c>
      <c r="L530" s="114">
        <f t="shared" si="216"/>
        <v>3110000</v>
      </c>
      <c r="M530" s="114">
        <f t="shared" ref="M530" si="217">SUM(M361+M381+M399+M438+M463+M478+M497+M519+M529)</f>
        <v>0</v>
      </c>
      <c r="N530" s="114">
        <f t="shared" si="216"/>
        <v>0</v>
      </c>
      <c r="P530" s="123">
        <f t="shared" si="211"/>
        <v>1.2294964028776978</v>
      </c>
    </row>
    <row r="531" spans="1:16" s="101" customFormat="1" ht="13.5">
      <c r="A531" s="97"/>
      <c r="B531" s="97"/>
      <c r="C531" s="97"/>
      <c r="D531" s="98"/>
      <c r="E531" s="221" t="s">
        <v>259</v>
      </c>
      <c r="F531" s="99"/>
      <c r="G531" s="99"/>
      <c r="H531" s="99"/>
      <c r="I531" s="171"/>
      <c r="J531" s="99"/>
      <c r="K531" s="99"/>
      <c r="L531" s="99"/>
      <c r="M531" s="120"/>
      <c r="N531" s="120"/>
      <c r="P531" s="100"/>
    </row>
    <row r="532" spans="1:16" s="29" customFormat="1" ht="12">
      <c r="A532" s="39"/>
      <c r="B532" s="39"/>
      <c r="C532" s="39"/>
      <c r="D532" s="125" t="s">
        <v>383</v>
      </c>
      <c r="E532" s="126" t="s">
        <v>405</v>
      </c>
      <c r="F532" s="74"/>
      <c r="G532" s="74"/>
      <c r="H532" s="74"/>
      <c r="I532" s="159"/>
      <c r="J532" s="74"/>
      <c r="K532" s="74"/>
      <c r="L532" s="74"/>
      <c r="M532" s="112"/>
      <c r="N532" s="112"/>
      <c r="P532" s="73"/>
    </row>
    <row r="533" spans="1:16" s="29" customFormat="1" ht="12">
      <c r="A533" s="39"/>
      <c r="B533" s="39"/>
      <c r="C533" s="39"/>
      <c r="D533" s="55">
        <v>1</v>
      </c>
      <c r="E533" s="39" t="s">
        <v>406</v>
      </c>
      <c r="F533" s="74"/>
      <c r="G533" s="74"/>
      <c r="H533" s="74"/>
      <c r="I533" s="159">
        <v>125000</v>
      </c>
      <c r="J533" s="74"/>
      <c r="K533" s="74"/>
      <c r="L533" s="74"/>
      <c r="M533" s="112">
        <v>125000</v>
      </c>
      <c r="N533" s="112">
        <v>125000</v>
      </c>
      <c r="P533" s="73">
        <f>SUM(N533/I533)</f>
        <v>1</v>
      </c>
    </row>
    <row r="534" spans="1:16" s="29" customFormat="1" ht="12">
      <c r="A534" s="39"/>
      <c r="B534" s="39"/>
      <c r="C534" s="39"/>
      <c r="D534" s="55">
        <v>2</v>
      </c>
      <c r="E534" s="39" t="s">
        <v>407</v>
      </c>
      <c r="F534" s="74"/>
      <c r="G534" s="74"/>
      <c r="H534" s="74"/>
      <c r="I534" s="159">
        <v>60000</v>
      </c>
      <c r="J534" s="74"/>
      <c r="K534" s="74"/>
      <c r="L534" s="74"/>
      <c r="M534" s="112">
        <v>60000</v>
      </c>
      <c r="N534" s="112">
        <v>60000</v>
      </c>
      <c r="P534" s="73">
        <f>SUM(N534/I534)</f>
        <v>1</v>
      </c>
    </row>
    <row r="535" spans="1:16" s="29" customFormat="1" ht="12">
      <c r="A535" s="39"/>
      <c r="B535" s="39"/>
      <c r="C535" s="39"/>
      <c r="D535" s="55">
        <v>3</v>
      </c>
      <c r="E535" s="39" t="s">
        <v>408</v>
      </c>
      <c r="F535" s="74"/>
      <c r="G535" s="74"/>
      <c r="H535" s="74"/>
      <c r="I535" s="159">
        <v>60000</v>
      </c>
      <c r="J535" s="74"/>
      <c r="K535" s="74"/>
      <c r="L535" s="74"/>
      <c r="M535" s="112">
        <v>60000</v>
      </c>
      <c r="N535" s="112">
        <v>60000</v>
      </c>
      <c r="P535" s="73">
        <f>SUM(N535/I535)</f>
        <v>1</v>
      </c>
    </row>
    <row r="536" spans="1:16" s="29" customFormat="1" ht="12">
      <c r="A536" s="39"/>
      <c r="B536" s="39"/>
      <c r="C536" s="39"/>
      <c r="D536" s="55" t="s">
        <v>172</v>
      </c>
      <c r="E536" s="39" t="s">
        <v>409</v>
      </c>
      <c r="F536" s="74">
        <f t="shared" ref="F536:N536" si="218">SUM(F533+F534+F535)</f>
        <v>0</v>
      </c>
      <c r="G536" s="74">
        <f t="shared" si="218"/>
        <v>0</v>
      </c>
      <c r="H536" s="74">
        <f t="shared" si="218"/>
        <v>0</v>
      </c>
      <c r="I536" s="159">
        <f t="shared" si="218"/>
        <v>245000</v>
      </c>
      <c r="J536" s="74">
        <f t="shared" si="218"/>
        <v>0</v>
      </c>
      <c r="K536" s="74">
        <f t="shared" si="218"/>
        <v>0</v>
      </c>
      <c r="L536" s="74">
        <f t="shared" si="218"/>
        <v>0</v>
      </c>
      <c r="M536" s="112">
        <f t="shared" ref="M536" si="219">SUM(M533+M534+M535)</f>
        <v>245000</v>
      </c>
      <c r="N536" s="112">
        <f t="shared" si="218"/>
        <v>245000</v>
      </c>
      <c r="P536" s="73">
        <f>SUM(N536/I536)</f>
        <v>1</v>
      </c>
    </row>
    <row r="537" spans="1:16" s="29" customFormat="1" ht="12" hidden="1">
      <c r="A537" s="39"/>
      <c r="B537" s="39"/>
      <c r="C537" s="39"/>
      <c r="D537" s="55" t="s">
        <v>173</v>
      </c>
      <c r="E537" s="39" t="s">
        <v>394</v>
      </c>
      <c r="F537" s="74"/>
      <c r="G537" s="74"/>
      <c r="H537" s="74"/>
      <c r="I537" s="159"/>
      <c r="J537" s="74"/>
      <c r="K537" s="74"/>
      <c r="L537" s="74"/>
      <c r="M537" s="112"/>
      <c r="N537" s="112"/>
      <c r="P537" s="73"/>
    </row>
    <row r="538" spans="1:16" s="29" customFormat="1" ht="12" hidden="1">
      <c r="A538" s="39"/>
      <c r="B538" s="39"/>
      <c r="C538" s="39"/>
      <c r="D538" s="55"/>
      <c r="E538" s="39" t="s">
        <v>395</v>
      </c>
      <c r="F538" s="74">
        <f t="shared" ref="F538:N538" si="220">SUM(F536+F537)</f>
        <v>0</v>
      </c>
      <c r="G538" s="74">
        <f t="shared" si="220"/>
        <v>0</v>
      </c>
      <c r="H538" s="74">
        <f t="shared" si="220"/>
        <v>0</v>
      </c>
      <c r="I538" s="159">
        <f t="shared" si="220"/>
        <v>245000</v>
      </c>
      <c r="J538" s="74">
        <f t="shared" si="220"/>
        <v>0</v>
      </c>
      <c r="K538" s="74">
        <f t="shared" si="220"/>
        <v>0</v>
      </c>
      <c r="L538" s="74">
        <f t="shared" si="220"/>
        <v>0</v>
      </c>
      <c r="M538" s="112">
        <f t="shared" ref="M538" si="221">SUM(M536+M537)</f>
        <v>245000</v>
      </c>
      <c r="N538" s="112">
        <f t="shared" si="220"/>
        <v>245000</v>
      </c>
      <c r="P538" s="73">
        <f>SUM(N538/I538)</f>
        <v>1</v>
      </c>
    </row>
    <row r="539" spans="1:16" s="29" customFormat="1" ht="12">
      <c r="A539" s="39"/>
      <c r="B539" s="39"/>
      <c r="C539" s="39"/>
      <c r="D539" s="125" t="s">
        <v>384</v>
      </c>
      <c r="E539" s="126" t="s">
        <v>396</v>
      </c>
      <c r="F539" s="74"/>
      <c r="G539" s="74"/>
      <c r="H539" s="74"/>
      <c r="I539" s="159"/>
      <c r="J539" s="74"/>
      <c r="K539" s="74"/>
      <c r="L539" s="74"/>
      <c r="M539" s="112"/>
      <c r="N539" s="112"/>
      <c r="P539" s="73"/>
    </row>
    <row r="540" spans="1:16" s="29" customFormat="1" ht="12">
      <c r="A540" s="39"/>
      <c r="B540" s="39"/>
      <c r="C540" s="39"/>
      <c r="D540" s="55">
        <v>1</v>
      </c>
      <c r="E540" s="39" t="s">
        <v>456</v>
      </c>
      <c r="F540" s="74"/>
      <c r="G540" s="74"/>
      <c r="H540" s="74"/>
      <c r="I540" s="159">
        <v>240000</v>
      </c>
      <c r="J540" s="74"/>
      <c r="K540" s="74"/>
      <c r="L540" s="74"/>
      <c r="M540" s="112">
        <v>240000</v>
      </c>
      <c r="N540" s="112">
        <v>240000</v>
      </c>
      <c r="P540" s="73">
        <f>SUM(N540/I540)</f>
        <v>1</v>
      </c>
    </row>
    <row r="541" spans="1:16" s="29" customFormat="1" ht="12">
      <c r="A541" s="39"/>
      <c r="B541" s="39"/>
      <c r="C541" s="39"/>
      <c r="D541" s="55"/>
      <c r="E541" s="39" t="s">
        <v>410</v>
      </c>
      <c r="F541" s="74">
        <f t="shared" ref="F541:N541" si="222">SUM(F540)</f>
        <v>0</v>
      </c>
      <c r="G541" s="74">
        <f t="shared" si="222"/>
        <v>0</v>
      </c>
      <c r="H541" s="74">
        <f t="shared" si="222"/>
        <v>0</v>
      </c>
      <c r="I541" s="159">
        <f t="shared" si="222"/>
        <v>240000</v>
      </c>
      <c r="J541" s="74">
        <f t="shared" si="222"/>
        <v>0</v>
      </c>
      <c r="K541" s="74">
        <f t="shared" si="222"/>
        <v>0</v>
      </c>
      <c r="L541" s="74">
        <f t="shared" si="222"/>
        <v>0</v>
      </c>
      <c r="M541" s="112">
        <f t="shared" ref="M541" si="223">SUM(M540)</f>
        <v>240000</v>
      </c>
      <c r="N541" s="112">
        <f t="shared" si="222"/>
        <v>240000</v>
      </c>
      <c r="P541" s="73">
        <f>SUM(N541/I541)</f>
        <v>1</v>
      </c>
    </row>
    <row r="542" spans="1:16" s="101" customFormat="1" ht="12.75">
      <c r="A542" s="121"/>
      <c r="B542" s="121"/>
      <c r="C542" s="121"/>
      <c r="D542" s="122"/>
      <c r="E542" s="121" t="s">
        <v>399</v>
      </c>
      <c r="F542" s="120">
        <f t="shared" ref="F542:N542" si="224">SUM(F538+F541)</f>
        <v>0</v>
      </c>
      <c r="G542" s="120">
        <f t="shared" si="224"/>
        <v>0</v>
      </c>
      <c r="H542" s="120">
        <f t="shared" si="224"/>
        <v>0</v>
      </c>
      <c r="I542" s="120">
        <f t="shared" si="224"/>
        <v>485000</v>
      </c>
      <c r="J542" s="120">
        <f t="shared" si="224"/>
        <v>0</v>
      </c>
      <c r="K542" s="120">
        <f t="shared" si="224"/>
        <v>0</v>
      </c>
      <c r="L542" s="120">
        <f t="shared" si="224"/>
        <v>0</v>
      </c>
      <c r="M542" s="120">
        <f t="shared" ref="M542" si="225">SUM(M538+M541)</f>
        <v>485000</v>
      </c>
      <c r="N542" s="120">
        <f t="shared" si="224"/>
        <v>485000</v>
      </c>
      <c r="P542" s="123">
        <f>SUM(N542/I542)</f>
        <v>1</v>
      </c>
    </row>
    <row r="543" spans="1:16" s="32" customFormat="1" ht="12">
      <c r="A543" s="37"/>
      <c r="B543" s="37"/>
      <c r="C543" s="37"/>
      <c r="D543" s="53"/>
      <c r="E543" s="37"/>
      <c r="F543" s="2"/>
      <c r="G543" s="2"/>
      <c r="H543" s="2"/>
      <c r="I543" s="2"/>
      <c r="J543" s="2"/>
      <c r="K543" s="2"/>
      <c r="L543" s="2"/>
      <c r="M543" s="2"/>
      <c r="N543" s="2"/>
      <c r="P543" s="2"/>
    </row>
    <row r="544" spans="1:16" s="32" customFormat="1" ht="12">
      <c r="A544" s="37"/>
      <c r="B544" s="37"/>
      <c r="C544" s="37"/>
      <c r="D544" s="53"/>
      <c r="E544" s="37"/>
      <c r="F544" s="2"/>
      <c r="G544" s="2"/>
      <c r="H544" s="2"/>
      <c r="I544" s="2"/>
      <c r="J544" s="2"/>
      <c r="K544" s="2"/>
      <c r="L544" s="2"/>
      <c r="M544" s="2"/>
      <c r="N544" s="2"/>
      <c r="P544" s="2"/>
    </row>
    <row r="545" spans="1:16" s="32" customFormat="1" ht="12">
      <c r="A545" s="37"/>
      <c r="B545" s="37"/>
      <c r="C545" s="37"/>
      <c r="D545" s="53"/>
      <c r="E545" s="37"/>
      <c r="F545" s="2"/>
      <c r="G545" s="2"/>
      <c r="H545" s="2"/>
      <c r="I545" s="2"/>
      <c r="J545" s="2"/>
      <c r="K545" s="2"/>
      <c r="L545" s="2"/>
      <c r="M545" s="2"/>
      <c r="N545" s="2"/>
      <c r="P545" s="2"/>
    </row>
    <row r="546" spans="1:16" s="102" customFormat="1" ht="12.75">
      <c r="E546" s="222" t="s">
        <v>374</v>
      </c>
    </row>
    <row r="547" spans="1:16" s="102" customFormat="1" ht="12.75">
      <c r="E547" s="222" t="s">
        <v>375</v>
      </c>
    </row>
    <row r="548" spans="1:16" s="102" customFormat="1" ht="12.75"/>
    <row r="549" spans="1:16" s="102" customFormat="1" ht="12.75">
      <c r="A549" s="102" t="s">
        <v>465</v>
      </c>
    </row>
    <row r="550" spans="1:16" s="102" customFormat="1" ht="12.75">
      <c r="A550" s="102" t="s">
        <v>457</v>
      </c>
      <c r="E550" s="223"/>
    </row>
    <row r="551" spans="1:16" s="102" customFormat="1" ht="12.75"/>
    <row r="552" spans="1:16" s="102" customFormat="1" ht="12.75"/>
    <row r="553" spans="1:16" s="102" customFormat="1" ht="12.75">
      <c r="E553" s="222" t="s">
        <v>232</v>
      </c>
    </row>
    <row r="554" spans="1:16" s="102" customFormat="1" ht="12.75"/>
    <row r="555" spans="1:16" s="102" customFormat="1" ht="12.75">
      <c r="A555" s="102" t="s">
        <v>233</v>
      </c>
    </row>
    <row r="556" spans="1:16" s="102" customFormat="1" ht="12.75"/>
    <row r="557" spans="1:16" s="102" customFormat="1" ht="12.75"/>
    <row r="558" spans="1:16" s="102" customFormat="1" ht="12.75"/>
    <row r="559" spans="1:16" s="102" customFormat="1" ht="12.75"/>
    <row r="560" spans="1:16" s="102" customFormat="1" ht="12.75">
      <c r="G560" s="222" t="s">
        <v>235</v>
      </c>
      <c r="J560" s="223"/>
      <c r="K560" s="222"/>
    </row>
    <row r="561" spans="1:16" s="102" customFormat="1" ht="12.75">
      <c r="A561" s="102" t="s">
        <v>234</v>
      </c>
      <c r="B561" s="102" t="s">
        <v>480</v>
      </c>
      <c r="F561" s="102" t="s">
        <v>422</v>
      </c>
      <c r="K561" s="102" t="s">
        <v>235</v>
      </c>
    </row>
    <row r="562" spans="1:16" s="102" customFormat="1" ht="12.75">
      <c r="A562" s="102" t="s">
        <v>481</v>
      </c>
      <c r="B562" s="102" t="s">
        <v>482</v>
      </c>
      <c r="J562" s="102" t="s">
        <v>477</v>
      </c>
    </row>
    <row r="563" spans="1:16" s="102" customFormat="1" ht="12.75">
      <c r="A563" s="102" t="s">
        <v>483</v>
      </c>
    </row>
    <row r="564" spans="1:16" s="102" customFormat="1" ht="12.75">
      <c r="F564" s="102" t="s">
        <v>423</v>
      </c>
      <c r="J564" s="102" t="s">
        <v>478</v>
      </c>
    </row>
    <row r="565" spans="1:16" s="1" customFormat="1" ht="12.75"/>
    <row r="566" spans="1:16" s="1" customFormat="1" ht="12.75">
      <c r="E566" s="253">
        <v>10</v>
      </c>
    </row>
    <row r="567" spans="1:16" s="1" customFormat="1" ht="12.75"/>
    <row r="568" spans="1:16" s="1" customFormat="1" ht="12.75"/>
    <row r="569" spans="1:16" s="32" customFormat="1" ht="12">
      <c r="A569" s="37"/>
      <c r="B569" s="37"/>
      <c r="C569" s="37"/>
      <c r="D569" s="53"/>
      <c r="E569" s="37"/>
      <c r="F569" s="2"/>
      <c r="G569" s="2"/>
      <c r="H569" s="2"/>
      <c r="I569" s="2"/>
      <c r="J569" s="2"/>
      <c r="K569" s="2"/>
      <c r="L569" s="2"/>
      <c r="M569" s="2"/>
      <c r="N569" s="2"/>
      <c r="P569" s="2"/>
    </row>
    <row r="570" spans="1:16" s="32" customFormat="1" ht="12">
      <c r="A570" s="37"/>
      <c r="B570" s="37"/>
      <c r="C570" s="37"/>
      <c r="D570" s="53"/>
      <c r="E570" s="37"/>
      <c r="F570" s="2"/>
      <c r="G570" s="2"/>
      <c r="H570" s="2"/>
      <c r="I570" s="2"/>
      <c r="J570" s="2"/>
      <c r="K570" s="2"/>
      <c r="L570" s="2"/>
      <c r="M570" s="2"/>
      <c r="N570" s="2"/>
      <c r="P570" s="2"/>
    </row>
    <row r="571" spans="1:16" s="32" customFormat="1" ht="12">
      <c r="A571" s="37"/>
      <c r="B571" s="37"/>
      <c r="C571" s="37"/>
      <c r="D571" s="53"/>
      <c r="E571" s="52"/>
      <c r="F571" s="2"/>
      <c r="G571" s="2"/>
      <c r="H571" s="2"/>
      <c r="I571" s="2"/>
      <c r="J571" s="2"/>
      <c r="K571" s="2"/>
      <c r="L571" s="2"/>
      <c r="M571" s="2"/>
      <c r="N571" s="2"/>
      <c r="P571" s="2"/>
    </row>
    <row r="572" spans="1:16" s="32" customFormat="1" ht="12">
      <c r="A572" s="37"/>
      <c r="B572" s="37"/>
      <c r="C572" s="37"/>
      <c r="D572" s="53"/>
      <c r="E572" s="37"/>
      <c r="F572" s="2"/>
      <c r="G572" s="2"/>
      <c r="H572" s="2"/>
      <c r="I572" s="2"/>
      <c r="J572" s="2"/>
      <c r="K572" s="2"/>
      <c r="L572" s="2"/>
      <c r="M572" s="2"/>
      <c r="N572" s="2"/>
      <c r="P572" s="2"/>
    </row>
    <row r="573" spans="1:16" s="32" customFormat="1" ht="12">
      <c r="A573" s="37"/>
      <c r="B573" s="37"/>
      <c r="C573" s="37"/>
      <c r="D573" s="53"/>
      <c r="F573" s="2"/>
      <c r="G573" s="2"/>
      <c r="H573" s="2"/>
      <c r="I573" s="2"/>
      <c r="J573" s="2"/>
      <c r="K573" s="2"/>
      <c r="L573" s="2"/>
      <c r="M573" s="2"/>
      <c r="N573" s="2"/>
      <c r="P573" s="2"/>
    </row>
    <row r="574" spans="1:16" s="32" customFormat="1" ht="12">
      <c r="A574" s="37"/>
      <c r="B574" s="37"/>
      <c r="C574" s="37"/>
      <c r="D574" s="53"/>
      <c r="E574" s="37"/>
      <c r="F574" s="2"/>
      <c r="G574" s="2"/>
      <c r="H574" s="2"/>
      <c r="I574" s="2"/>
      <c r="J574" s="2"/>
      <c r="K574" s="2"/>
      <c r="L574" s="2"/>
      <c r="M574" s="2"/>
      <c r="N574" s="2"/>
      <c r="P574" s="2"/>
    </row>
    <row r="575" spans="1:16" s="32" customFormat="1" ht="12">
      <c r="A575" s="37"/>
      <c r="B575" s="37"/>
      <c r="C575" s="37"/>
      <c r="D575" s="53"/>
      <c r="E575" s="37"/>
      <c r="F575" s="2"/>
      <c r="G575" s="2"/>
      <c r="H575" s="2"/>
      <c r="I575" s="2"/>
      <c r="J575" s="2"/>
      <c r="K575" s="2"/>
      <c r="L575" s="2"/>
      <c r="M575" s="2"/>
      <c r="N575" s="2"/>
      <c r="P575" s="2"/>
    </row>
  </sheetData>
  <pageMargins left="0.70866141732283472" right="0.11811023622047245" top="0.47244094488188981" bottom="0.2755905511811023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84"/>
  <sheetViews>
    <sheetView zoomScale="130" zoomScaleNormal="130" workbookViewId="0">
      <selection activeCell="D18" sqref="D18"/>
    </sheetView>
  </sheetViews>
  <sheetFormatPr defaultRowHeight="15"/>
  <cols>
    <col min="1" max="1" width="6.140625" customWidth="1"/>
    <col min="4" max="4" width="36.28515625" customWidth="1"/>
    <col min="5" max="5" width="11.5703125" hidden="1" customWidth="1"/>
    <col min="6" max="6" width="10.5703125" hidden="1" customWidth="1"/>
    <col min="7" max="7" width="20.85546875" customWidth="1"/>
  </cols>
  <sheetData>
    <row r="1" spans="1:6" ht="15.75">
      <c r="E1" s="4"/>
      <c r="F1" s="7"/>
    </row>
    <row r="2" spans="1:6" s="5" customFormat="1" ht="15.75">
      <c r="A2" s="5" t="s">
        <v>236</v>
      </c>
      <c r="E2" s="7"/>
      <c r="F2" s="7"/>
    </row>
    <row r="3" spans="1:6" s="5" customFormat="1" ht="15.75">
      <c r="A3" s="5" t="s">
        <v>237</v>
      </c>
      <c r="E3" s="7"/>
      <c r="F3" s="7"/>
    </row>
    <row r="4" spans="1:6" s="5" customFormat="1" ht="15.75">
      <c r="A4" s="5" t="s">
        <v>238</v>
      </c>
      <c r="E4" s="7"/>
      <c r="F4" s="7"/>
    </row>
    <row r="5" spans="1:6" s="5" customFormat="1" ht="15.75">
      <c r="A5" s="5" t="s">
        <v>239</v>
      </c>
      <c r="E5" s="7"/>
      <c r="F5" s="7"/>
    </row>
    <row r="6" spans="1:6" s="5" customFormat="1" ht="15.75">
      <c r="E6" s="7"/>
      <c r="F6" s="7"/>
    </row>
    <row r="7" spans="1:6" s="5" customFormat="1" ht="15.75">
      <c r="A7" s="5" t="s">
        <v>240</v>
      </c>
      <c r="E7" s="7"/>
      <c r="F7" s="7"/>
    </row>
    <row r="8" spans="1:6" s="5" customFormat="1" ht="15.75">
      <c r="E8" s="7"/>
      <c r="F8" s="7"/>
    </row>
    <row r="9" spans="1:6" s="5" customFormat="1" ht="15.75">
      <c r="E9" s="7"/>
      <c r="F9" s="7"/>
    </row>
    <row r="10" spans="1:6" s="5" customFormat="1" ht="15.75">
      <c r="E10" s="7"/>
      <c r="F10" s="7"/>
    </row>
    <row r="11" spans="1:6" s="5" customFormat="1" ht="15.75">
      <c r="E11" s="7"/>
      <c r="F11" s="7"/>
    </row>
    <row r="12" spans="1:6" s="5" customFormat="1" ht="15.75">
      <c r="E12" s="7"/>
      <c r="F12" s="7"/>
    </row>
    <row r="13" spans="1:6" s="5" customFormat="1" ht="15.75">
      <c r="E13" s="7"/>
      <c r="F13" s="7"/>
    </row>
    <row r="14" spans="1:6" s="5" customFormat="1" ht="15.75">
      <c r="E14" s="7"/>
      <c r="F14" s="7"/>
    </row>
    <row r="15" spans="1:6" s="5" customFormat="1" ht="15.75">
      <c r="E15" s="7"/>
      <c r="F15" s="7"/>
    </row>
    <row r="16" spans="1:6" s="5" customFormat="1" ht="15.75">
      <c r="E16" s="7"/>
      <c r="F16" s="7"/>
    </row>
    <row r="17" spans="4:6" s="5" customFormat="1" ht="15.75">
      <c r="E17" s="7"/>
      <c r="F17" s="7"/>
    </row>
    <row r="18" spans="4:6" s="5" customFormat="1" ht="15.75">
      <c r="E18" s="7"/>
      <c r="F18" s="7"/>
    </row>
    <row r="19" spans="4:6" s="5" customFormat="1" ht="15.75">
      <c r="E19" s="7"/>
      <c r="F19" s="7"/>
    </row>
    <row r="20" spans="4:6" s="5" customFormat="1" ht="15.75">
      <c r="E20" s="7"/>
      <c r="F20" s="7"/>
    </row>
    <row r="21" spans="4:6" s="5" customFormat="1" ht="15.75">
      <c r="E21" s="7"/>
      <c r="F21" s="7"/>
    </row>
    <row r="22" spans="4:6" s="5" customFormat="1" ht="20.25">
      <c r="D22" s="6" t="s">
        <v>242</v>
      </c>
      <c r="E22" s="7"/>
      <c r="F22" s="7"/>
    </row>
    <row r="23" spans="4:6" s="5" customFormat="1" ht="15.75">
      <c r="E23" s="7"/>
      <c r="F23" s="7"/>
    </row>
    <row r="24" spans="4:6" s="5" customFormat="1" ht="20.25">
      <c r="D24" s="14" t="s">
        <v>241</v>
      </c>
      <c r="E24" s="7"/>
      <c r="F24" s="7"/>
    </row>
    <row r="25" spans="4:6" s="5" customFormat="1" ht="15.75">
      <c r="E25" s="7"/>
      <c r="F25" s="7"/>
    </row>
    <row r="26" spans="4:6" s="5" customFormat="1" ht="15.75">
      <c r="E26" s="7"/>
      <c r="F26" s="7"/>
    </row>
    <row r="27" spans="4:6" s="5" customFormat="1" ht="15.75">
      <c r="E27" s="7"/>
      <c r="F27" s="7"/>
    </row>
    <row r="28" spans="4:6" s="5" customFormat="1" ht="15.75">
      <c r="E28" s="7"/>
      <c r="F28" s="7"/>
    </row>
    <row r="29" spans="4:6" s="5" customFormat="1" ht="15.75">
      <c r="E29" s="7"/>
      <c r="F29" s="7"/>
    </row>
    <row r="30" spans="4:6" s="5" customFormat="1" ht="15.75">
      <c r="E30" s="7"/>
      <c r="F30" s="7"/>
    </row>
    <row r="31" spans="4:6" s="5" customFormat="1" ht="15.75">
      <c r="E31" s="7"/>
      <c r="F31" s="7"/>
    </row>
    <row r="32" spans="4:6" s="5" customFormat="1" ht="15.75">
      <c r="E32" s="7"/>
      <c r="F32" s="7"/>
    </row>
    <row r="33" spans="4:6" s="5" customFormat="1" ht="15.75">
      <c r="E33" s="7"/>
      <c r="F33" s="7"/>
    </row>
    <row r="34" spans="4:6" s="5" customFormat="1" ht="15.75">
      <c r="E34" s="7"/>
      <c r="F34" s="7"/>
    </row>
    <row r="35" spans="4:6" s="5" customFormat="1" ht="15.75">
      <c r="E35" s="7"/>
      <c r="F35" s="7"/>
    </row>
    <row r="36" spans="4:6" s="5" customFormat="1" ht="15.75">
      <c r="E36" s="7"/>
      <c r="F36" s="7"/>
    </row>
    <row r="37" spans="4:6" s="5" customFormat="1" ht="15.75">
      <c r="E37" s="7"/>
      <c r="F37" s="7"/>
    </row>
    <row r="38" spans="4:6" s="5" customFormat="1" ht="15.75">
      <c r="E38" s="7"/>
      <c r="F38" s="7"/>
    </row>
    <row r="39" spans="4:6" s="5" customFormat="1" ht="15.75">
      <c r="E39" s="7"/>
      <c r="F39" s="7"/>
    </row>
    <row r="40" spans="4:6" s="5" customFormat="1" ht="15.75">
      <c r="E40" s="7"/>
      <c r="F40" s="7"/>
    </row>
    <row r="41" spans="4:6" s="5" customFormat="1" ht="15.75">
      <c r="E41" s="7"/>
      <c r="F41" s="7"/>
    </row>
    <row r="42" spans="4:6" s="5" customFormat="1" ht="15.75">
      <c r="E42" s="7"/>
      <c r="F42" s="7"/>
    </row>
    <row r="43" spans="4:6" ht="15.75">
      <c r="E43" s="4"/>
      <c r="F43" s="4"/>
    </row>
    <row r="44" spans="4:6" ht="15.75">
      <c r="E44" s="4"/>
      <c r="F44" s="4"/>
    </row>
    <row r="45" spans="4:6" ht="15.75">
      <c r="E45" s="4"/>
      <c r="F45" s="4"/>
    </row>
    <row r="46" spans="4:6" ht="15.75">
      <c r="E46" s="4"/>
      <c r="F46" s="4"/>
    </row>
    <row r="47" spans="4:6" ht="15.75">
      <c r="E47" s="4"/>
      <c r="F47" s="4"/>
    </row>
    <row r="48" spans="4:6" ht="15.75">
      <c r="D48" t="s">
        <v>479</v>
      </c>
      <c r="E48" s="4"/>
      <c r="F48" s="4"/>
    </row>
    <row r="49" spans="1:12" ht="15.75">
      <c r="E49" s="4"/>
      <c r="F49" s="4"/>
    </row>
    <row r="50" spans="1:12" ht="15.75">
      <c r="E50" s="4"/>
      <c r="F50" s="10"/>
    </row>
    <row r="51" spans="1:12" ht="15.75">
      <c r="E51" s="4"/>
      <c r="F51" s="4"/>
    </row>
    <row r="52" spans="1:12" s="7" customFormat="1" ht="15.75">
      <c r="B52" s="8" t="s">
        <v>244</v>
      </c>
    </row>
    <row r="53" spans="1:12" s="7" customFormat="1" ht="15.75">
      <c r="A53" s="7" t="s">
        <v>243</v>
      </c>
    </row>
    <row r="54" spans="1:12" s="7" customFormat="1" ht="15.75">
      <c r="A54" s="7" t="s">
        <v>245</v>
      </c>
    </row>
    <row r="55" spans="1:12" s="7" customFormat="1" ht="15.75">
      <c r="A55" s="7" t="s">
        <v>414</v>
      </c>
    </row>
    <row r="56" spans="1:12" s="5" customFormat="1" ht="15.75">
      <c r="A56" s="5" t="s">
        <v>246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s="5" customFormat="1" ht="15.75">
      <c r="A57" s="7" t="s">
        <v>458</v>
      </c>
      <c r="E57" s="7"/>
      <c r="F57" s="7"/>
    </row>
    <row r="58" spans="1:12" s="5" customFormat="1" ht="15.75">
      <c r="A58" s="7" t="s">
        <v>247</v>
      </c>
      <c r="B58" s="7"/>
      <c r="C58" s="7"/>
      <c r="D58" s="7"/>
      <c r="E58" s="7"/>
      <c r="F58" s="7"/>
      <c r="G58" s="7"/>
    </row>
    <row r="59" spans="1:12" s="5" customFormat="1" ht="15.75">
      <c r="A59" s="5" t="s">
        <v>248</v>
      </c>
      <c r="E59" s="7"/>
      <c r="F59" s="7"/>
    </row>
    <row r="60" spans="1:12" s="5" customFormat="1" ht="15.75">
      <c r="E60" s="7"/>
      <c r="F60" s="7"/>
    </row>
    <row r="61" spans="1:12" s="11" customFormat="1" ht="15.75">
      <c r="C61" s="9" t="s">
        <v>268</v>
      </c>
      <c r="E61" s="10"/>
      <c r="F61" s="10"/>
    </row>
    <row r="62" spans="1:12" s="11" customFormat="1" ht="15.75">
      <c r="D62" s="10" t="s">
        <v>269</v>
      </c>
      <c r="E62" s="10"/>
      <c r="F62" s="10"/>
    </row>
    <row r="63" spans="1:12" s="5" customFormat="1" ht="15.75">
      <c r="E63" s="7"/>
      <c r="F63" s="7"/>
    </row>
    <row r="64" spans="1:12" s="11" customFormat="1" ht="15.75">
      <c r="D64" s="13" t="s">
        <v>249</v>
      </c>
      <c r="E64" s="10"/>
      <c r="F64" s="10"/>
    </row>
    <row r="65" spans="1:7" s="5" customFormat="1" ht="15.75">
      <c r="E65" s="7"/>
      <c r="F65" s="7"/>
    </row>
    <row r="66" spans="1:7" s="5" customFormat="1" ht="15.75">
      <c r="D66" s="12" t="s">
        <v>250</v>
      </c>
      <c r="E66" s="7"/>
      <c r="F66" s="7"/>
    </row>
    <row r="67" spans="1:7" s="5" customFormat="1" ht="15.75">
      <c r="D67" s="12" t="s">
        <v>251</v>
      </c>
      <c r="E67" s="7"/>
      <c r="F67" s="7"/>
    </row>
    <row r="68" spans="1:7" s="5" customFormat="1" ht="15.75">
      <c r="E68" s="7"/>
      <c r="F68" s="7"/>
    </row>
    <row r="69" spans="1:7" s="7" customFormat="1" ht="15.75">
      <c r="A69" s="7" t="s">
        <v>266</v>
      </c>
    </row>
    <row r="70" spans="1:7" s="7" customFormat="1" ht="15.75"/>
    <row r="71" spans="1:7" s="102" customFormat="1" ht="12.75">
      <c r="A71" s="226" t="s">
        <v>252</v>
      </c>
      <c r="B71" s="226"/>
      <c r="C71" s="227" t="s">
        <v>194</v>
      </c>
      <c r="D71" s="228"/>
      <c r="E71" s="229"/>
      <c r="F71" s="230"/>
      <c r="G71" s="269" t="s">
        <v>484</v>
      </c>
    </row>
    <row r="72" spans="1:7" s="102" customFormat="1" ht="12.75">
      <c r="A72" s="231" t="s">
        <v>253</v>
      </c>
      <c r="B72" s="231"/>
      <c r="C72" s="232"/>
      <c r="D72" s="233"/>
      <c r="E72" s="232"/>
      <c r="F72" s="234"/>
      <c r="G72" s="270" t="s">
        <v>469</v>
      </c>
    </row>
    <row r="73" spans="1:7" s="11" customFormat="1" ht="14.25">
      <c r="A73" s="235" t="s">
        <v>383</v>
      </c>
      <c r="B73" s="236"/>
      <c r="C73" s="237" t="s">
        <v>258</v>
      </c>
      <c r="D73" s="238"/>
      <c r="E73" s="237"/>
      <c r="F73" s="239"/>
      <c r="G73" s="239"/>
    </row>
    <row r="74" spans="1:7" s="102" customFormat="1" ht="12.75">
      <c r="A74" s="103" t="s">
        <v>470</v>
      </c>
      <c r="B74" s="104" t="s">
        <v>254</v>
      </c>
      <c r="C74" s="105"/>
      <c r="D74" s="106"/>
      <c r="E74" s="107"/>
      <c r="F74" s="107"/>
      <c r="G74" s="107">
        <f>SUM(G75:G76)</f>
        <v>11725000</v>
      </c>
    </row>
    <row r="75" spans="1:7" s="102" customFormat="1" ht="12.75">
      <c r="A75" s="103" t="s">
        <v>102</v>
      </c>
      <c r="B75" s="104" t="s">
        <v>471</v>
      </c>
      <c r="C75" s="105"/>
      <c r="D75" s="105"/>
      <c r="E75" s="107"/>
      <c r="F75" s="107"/>
      <c r="G75" s="107">
        <v>2872000</v>
      </c>
    </row>
    <row r="76" spans="1:7" s="102" customFormat="1" ht="12.75">
      <c r="A76" s="103" t="s">
        <v>57</v>
      </c>
      <c r="B76" s="104" t="s">
        <v>473</v>
      </c>
      <c r="C76" s="105"/>
      <c r="D76" s="105"/>
      <c r="E76" s="107"/>
      <c r="F76" s="107"/>
      <c r="G76" s="107">
        <v>8853000</v>
      </c>
    </row>
    <row r="77" spans="1:7" s="102" customFormat="1" ht="12.75">
      <c r="A77" s="103" t="s">
        <v>472</v>
      </c>
      <c r="B77" s="104" t="s">
        <v>474</v>
      </c>
      <c r="C77" s="105"/>
      <c r="D77" s="105"/>
      <c r="E77" s="107"/>
      <c r="F77" s="107"/>
      <c r="G77" s="107">
        <v>238000</v>
      </c>
    </row>
    <row r="78" spans="1:7" s="101" customFormat="1" ht="12.75">
      <c r="A78" s="245" t="s">
        <v>172</v>
      </c>
      <c r="B78" s="246" t="s">
        <v>475</v>
      </c>
      <c r="C78" s="247"/>
      <c r="D78" s="248"/>
      <c r="E78" s="171"/>
      <c r="F78" s="171"/>
      <c r="G78" s="171">
        <f>SUM(G74+G77)</f>
        <v>11963000</v>
      </c>
    </row>
    <row r="79" spans="1:7" s="102" customFormat="1" ht="12.75">
      <c r="A79" s="103"/>
      <c r="B79" s="102" t="s">
        <v>255</v>
      </c>
      <c r="E79" s="107"/>
      <c r="F79" s="107"/>
      <c r="G79" s="107">
        <v>11363000</v>
      </c>
    </row>
    <row r="80" spans="1:7" s="102" customFormat="1" ht="12.75">
      <c r="A80" s="103"/>
      <c r="B80" s="104" t="s">
        <v>459</v>
      </c>
      <c r="C80" s="105"/>
      <c r="D80" s="106"/>
      <c r="E80" s="107"/>
      <c r="F80" s="107"/>
      <c r="G80" s="107">
        <v>100000</v>
      </c>
    </row>
    <row r="81" spans="1:7" s="101" customFormat="1" ht="12.75">
      <c r="A81" s="245" t="s">
        <v>173</v>
      </c>
      <c r="B81" s="246" t="s">
        <v>451</v>
      </c>
      <c r="C81" s="247"/>
      <c r="D81" s="248"/>
      <c r="E81" s="171"/>
      <c r="F81" s="171"/>
      <c r="G81" s="171">
        <f>SUM(G79+G80)</f>
        <v>11463000</v>
      </c>
    </row>
    <row r="82" spans="1:7" s="102" customFormat="1" ht="12.75">
      <c r="A82" s="103"/>
      <c r="B82" s="102" t="s">
        <v>256</v>
      </c>
      <c r="E82" s="107"/>
      <c r="F82" s="107"/>
      <c r="G82" s="107">
        <v>500000</v>
      </c>
    </row>
    <row r="83" spans="1:7" s="102" customFormat="1" ht="12.75">
      <c r="A83" s="103"/>
      <c r="B83" s="104" t="s">
        <v>257</v>
      </c>
      <c r="C83" s="105"/>
      <c r="D83" s="105"/>
      <c r="E83" s="107"/>
      <c r="F83" s="107"/>
      <c r="G83" s="107">
        <v>0</v>
      </c>
    </row>
    <row r="84" spans="1:7" s="11" customFormat="1" ht="14.25">
      <c r="A84" s="240" t="s">
        <v>384</v>
      </c>
      <c r="B84" s="241"/>
      <c r="C84" s="242" t="s">
        <v>259</v>
      </c>
      <c r="D84" s="243"/>
      <c r="E84" s="244"/>
      <c r="F84" s="244"/>
      <c r="G84" s="244"/>
    </row>
    <row r="85" spans="1:7" s="102" customFormat="1" ht="12.75">
      <c r="A85" s="103"/>
      <c r="B85" s="102" t="s">
        <v>260</v>
      </c>
      <c r="E85" s="107"/>
      <c r="F85" s="107"/>
      <c r="G85" s="107">
        <v>60000</v>
      </c>
    </row>
    <row r="86" spans="1:7" s="102" customFormat="1" ht="12.75">
      <c r="A86" s="103"/>
      <c r="B86" s="104" t="s">
        <v>261</v>
      </c>
      <c r="C86" s="105"/>
      <c r="D86" s="106"/>
      <c r="E86" s="107"/>
      <c r="F86" s="107"/>
      <c r="G86" s="107">
        <v>100000</v>
      </c>
    </row>
    <row r="87" spans="1:7" s="102" customFormat="1" ht="12.75">
      <c r="A87" s="103"/>
      <c r="B87" s="102" t="s">
        <v>262</v>
      </c>
      <c r="E87" s="107"/>
      <c r="F87" s="107"/>
      <c r="G87" s="107">
        <v>60000</v>
      </c>
    </row>
    <row r="88" spans="1:7" s="102" customFormat="1" ht="12.75">
      <c r="A88" s="103"/>
      <c r="B88" s="104" t="s">
        <v>274</v>
      </c>
      <c r="C88" s="105"/>
      <c r="D88" s="106"/>
      <c r="E88" s="107"/>
      <c r="F88" s="107"/>
      <c r="G88" s="107">
        <v>25000</v>
      </c>
    </row>
    <row r="89" spans="1:7" s="102" customFormat="1" ht="12.75">
      <c r="A89" s="103"/>
      <c r="B89" s="104" t="s">
        <v>411</v>
      </c>
      <c r="C89" s="105"/>
      <c r="D89" s="106"/>
      <c r="E89" s="107"/>
      <c r="F89" s="107"/>
      <c r="G89" s="107">
        <v>240000</v>
      </c>
    </row>
    <row r="90" spans="1:7" s="101" customFormat="1" ht="12.75">
      <c r="A90" s="245" t="s">
        <v>172</v>
      </c>
      <c r="B90" s="246" t="s">
        <v>450</v>
      </c>
      <c r="C90" s="247"/>
      <c r="D90" s="248"/>
      <c r="E90" s="171"/>
      <c r="F90" s="171"/>
      <c r="G90" s="171">
        <f>SUM(G85+G86+G87+G88+G89)</f>
        <v>485000</v>
      </c>
    </row>
    <row r="91" spans="1:7" s="102" customFormat="1" ht="12.75">
      <c r="A91" s="103"/>
      <c r="B91" s="102" t="s">
        <v>263</v>
      </c>
      <c r="E91" s="107"/>
      <c r="F91" s="107"/>
      <c r="G91" s="107">
        <v>60000</v>
      </c>
    </row>
    <row r="92" spans="1:7" s="102" customFormat="1" ht="12.75">
      <c r="A92" s="103"/>
      <c r="B92" s="104" t="s">
        <v>264</v>
      </c>
      <c r="C92" s="105"/>
      <c r="D92" s="106"/>
      <c r="E92" s="107"/>
      <c r="F92" s="107"/>
      <c r="G92" s="107">
        <v>125000</v>
      </c>
    </row>
    <row r="93" spans="1:7" s="102" customFormat="1" ht="12.75">
      <c r="A93" s="103"/>
      <c r="B93" s="102" t="s">
        <v>265</v>
      </c>
      <c r="E93" s="107"/>
      <c r="F93" s="107"/>
      <c r="G93" s="107">
        <v>60000</v>
      </c>
    </row>
    <row r="94" spans="1:7" s="102" customFormat="1" ht="12.75">
      <c r="A94" s="103"/>
      <c r="B94" s="104" t="s">
        <v>412</v>
      </c>
      <c r="C94" s="105"/>
      <c r="D94" s="106"/>
      <c r="E94" s="107"/>
      <c r="F94" s="107"/>
      <c r="G94" s="107">
        <v>240000</v>
      </c>
    </row>
    <row r="95" spans="1:7" s="101" customFormat="1" ht="12.75">
      <c r="A95" s="245" t="s">
        <v>173</v>
      </c>
      <c r="B95" s="246" t="s">
        <v>460</v>
      </c>
      <c r="C95" s="247"/>
      <c r="D95" s="248"/>
      <c r="E95" s="171"/>
      <c r="F95" s="171"/>
      <c r="G95" s="171">
        <f>SUM(G91+G92+G93+G94)</f>
        <v>485000</v>
      </c>
    </row>
    <row r="96" spans="1:7" s="102" customFormat="1" ht="12.75">
      <c r="A96" s="103"/>
      <c r="B96" s="104" t="s">
        <v>257</v>
      </c>
      <c r="C96" s="105"/>
      <c r="D96" s="106"/>
      <c r="E96" s="107"/>
      <c r="F96" s="107"/>
      <c r="G96" s="107">
        <f>SUM(G90-G95)</f>
        <v>0</v>
      </c>
    </row>
    <row r="97" spans="1:6" s="5" customFormat="1" ht="15.75">
      <c r="E97" s="7"/>
      <c r="F97" s="7"/>
    </row>
    <row r="98" spans="1:6" s="4" customFormat="1" ht="15.75">
      <c r="D98" s="15" t="s">
        <v>250</v>
      </c>
    </row>
    <row r="99" spans="1:6" s="4" customFormat="1" ht="15.75">
      <c r="D99" s="15" t="s">
        <v>267</v>
      </c>
    </row>
    <row r="100" spans="1:6" s="4" customFormat="1" ht="15.75"/>
    <row r="101" spans="1:6" s="7" customFormat="1" ht="15.75">
      <c r="A101" s="7" t="s">
        <v>270</v>
      </c>
    </row>
    <row r="102" spans="1:6" s="7" customFormat="1" ht="15.75">
      <c r="A102" s="7" t="s">
        <v>271</v>
      </c>
    </row>
    <row r="103" spans="1:6" ht="15.75">
      <c r="D103" s="16">
        <v>1</v>
      </c>
      <c r="E103" s="4"/>
      <c r="F103" s="4"/>
    </row>
    <row r="104" spans="1:6" s="3" customFormat="1" ht="9"/>
    <row r="105" spans="1:6" s="3" customFormat="1" ht="9" hidden="1"/>
    <row r="106" spans="1:6" s="3" customFormat="1" ht="9" hidden="1"/>
    <row r="107" spans="1:6" hidden="1"/>
    <row r="108" spans="1:6" hidden="1"/>
    <row r="109" spans="1:6" hidden="1"/>
    <row r="110" spans="1:6" hidden="1"/>
    <row r="111" spans="1:6" hidden="1"/>
    <row r="112" spans="1:6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</sheetData>
  <pageMargins left="0.78740157480314965" right="0.1968503937007874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stranice od 2 do 10</vt:lpstr>
      <vt:lpstr>naslovna strana i strana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2013-02-04T08:04:12Z</cp:lastPrinted>
  <dcterms:created xsi:type="dcterms:W3CDTF">2009-02-03T06:31:26Z</dcterms:created>
  <dcterms:modified xsi:type="dcterms:W3CDTF">2013-08-26T05:45:42Z</dcterms:modified>
</cp:coreProperties>
</file>