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19440" windowHeight="12570"/>
  </bookViews>
  <sheets>
    <sheet name="naslovna strana " sheetId="17" r:id="rId1"/>
    <sheet name="(prihodi)" sheetId="4" r:id="rId2"/>
    <sheet name="(izdaci)" sheetId="11" r:id="rId3"/>
    <sheet name="Sheet1" sheetId="18" r:id="rId4"/>
  </sheets>
  <definedNames>
    <definedName name="_xlnm.Print_Titles" localSheetId="2">'(izdaci)'!$7:$8</definedName>
    <definedName name="_xlnm.Print_Titles" localSheetId="1">'(prihodi)'!$3:$6</definedName>
  </definedNames>
  <calcPr calcId="125725"/>
</workbook>
</file>

<file path=xl/calcChain.xml><?xml version="1.0" encoding="utf-8"?>
<calcChain xmlns="http://schemas.openxmlformats.org/spreadsheetml/2006/main">
  <c r="G285" i="11"/>
  <c r="G249"/>
  <c r="F251"/>
  <c r="G283"/>
  <c r="F128"/>
  <c r="F127"/>
  <c r="F126"/>
  <c r="F125"/>
  <c r="G278"/>
  <c r="G275"/>
  <c r="G274"/>
  <c r="G273"/>
  <c r="G272"/>
  <c r="G267"/>
  <c r="F95" l="1"/>
  <c r="F94"/>
  <c r="F72"/>
  <c r="F66"/>
  <c r="G266"/>
  <c r="F25"/>
  <c r="G269"/>
  <c r="C51" i="17"/>
  <c r="C44"/>
  <c r="C46" s="1"/>
  <c r="C35"/>
  <c r="C34" s="1"/>
  <c r="C32"/>
  <c r="C30"/>
  <c r="C26"/>
  <c r="C22"/>
  <c r="C21" l="1"/>
  <c r="C42" s="1"/>
  <c r="C47" s="1"/>
  <c r="C52" s="1"/>
  <c r="G101" i="4" l="1"/>
  <c r="F102"/>
  <c r="F101" s="1"/>
  <c r="F100" s="1"/>
  <c r="G100" l="1"/>
  <c r="G271" i="11"/>
  <c r="F30"/>
  <c r="F120" l="1"/>
  <c r="F119"/>
  <c r="F118"/>
  <c r="F113"/>
  <c r="G288"/>
  <c r="G286"/>
  <c r="G284"/>
  <c r="G282"/>
  <c r="G280"/>
  <c r="G277"/>
  <c r="G276"/>
  <c r="G268"/>
  <c r="G265"/>
  <c r="G264"/>
  <c r="G263"/>
  <c r="G262"/>
  <c r="G260"/>
  <c r="G258"/>
  <c r="G257"/>
  <c r="G241"/>
  <c r="G230"/>
  <c r="G228"/>
  <c r="G225"/>
  <c r="G218"/>
  <c r="G211"/>
  <c r="G200"/>
  <c r="G192"/>
  <c r="G185"/>
  <c r="G172"/>
  <c r="G170"/>
  <c r="G167"/>
  <c r="G153"/>
  <c r="G151"/>
  <c r="G146"/>
  <c r="G132"/>
  <c r="G122"/>
  <c r="G111"/>
  <c r="G99"/>
  <c r="G50"/>
  <c r="G45"/>
  <c r="G32"/>
  <c r="G23"/>
  <c r="G16"/>
  <c r="G11"/>
  <c r="G10" l="1"/>
  <c r="G191"/>
  <c r="G210"/>
  <c r="G199"/>
  <c r="G217"/>
  <c r="G259"/>
  <c r="G279"/>
  <c r="G281"/>
  <c r="G256"/>
  <c r="G261"/>
  <c r="G224"/>
  <c r="G166"/>
  <c r="G131"/>
  <c r="G98"/>
  <c r="G44"/>
  <c r="G270"/>
  <c r="G22"/>
  <c r="G42" s="1"/>
  <c r="G20"/>
  <c r="G108" i="4"/>
  <c r="G105"/>
  <c r="G96"/>
  <c r="G92"/>
  <c r="G88"/>
  <c r="G84"/>
  <c r="G78"/>
  <c r="G76"/>
  <c r="G72"/>
  <c r="G68"/>
  <c r="G64"/>
  <c r="G62"/>
  <c r="G60"/>
  <c r="G54"/>
  <c r="G51"/>
  <c r="G48"/>
  <c r="G46"/>
  <c r="G43"/>
  <c r="G38"/>
  <c r="G36"/>
  <c r="G32"/>
  <c r="G30"/>
  <c r="G28"/>
  <c r="G20"/>
  <c r="G16"/>
  <c r="G14"/>
  <c r="G10"/>
  <c r="G50" l="1"/>
  <c r="G83"/>
  <c r="G91"/>
  <c r="G104"/>
  <c r="G19"/>
  <c r="G87"/>
  <c r="G95"/>
  <c r="G27"/>
  <c r="G96" i="11"/>
  <c r="G163"/>
  <c r="G252"/>
  <c r="G215"/>
  <c r="G197"/>
  <c r="G129"/>
  <c r="G189"/>
  <c r="G222"/>
  <c r="G208"/>
  <c r="G255"/>
  <c r="G287" s="1"/>
  <c r="G67" i="4"/>
  <c r="G53"/>
  <c r="G45"/>
  <c r="G35"/>
  <c r="G9"/>
  <c r="G34" l="1"/>
  <c r="G253" i="11"/>
  <c r="G94" i="4"/>
  <c r="G103"/>
  <c r="G8"/>
  <c r="G289" i="11"/>
  <c r="F248"/>
  <c r="F234"/>
  <c r="F149"/>
  <c r="G107" i="4" l="1"/>
  <c r="F38" i="11"/>
  <c r="G112" i="4" l="1"/>
  <c r="G116"/>
  <c r="F76" i="11"/>
  <c r="F114"/>
  <c r="F250" l="1"/>
  <c r="F247"/>
  <c r="F246"/>
  <c r="F244"/>
  <c r="F243"/>
  <c r="F242"/>
  <c r="F240"/>
  <c r="F239"/>
  <c r="F238"/>
  <c r="F237"/>
  <c r="F236"/>
  <c r="F235"/>
  <c r="F233"/>
  <c r="F232"/>
  <c r="F231"/>
  <c r="F229"/>
  <c r="F227"/>
  <c r="F226"/>
  <c r="F221"/>
  <c r="F220"/>
  <c r="F219"/>
  <c r="F214"/>
  <c r="F213"/>
  <c r="F212"/>
  <c r="F207"/>
  <c r="F206"/>
  <c r="F205"/>
  <c r="F204"/>
  <c r="F203"/>
  <c r="F202"/>
  <c r="F201"/>
  <c r="F196"/>
  <c r="F195"/>
  <c r="F194"/>
  <c r="F193"/>
  <c r="F188"/>
  <c r="F187"/>
  <c r="F186"/>
  <c r="F183"/>
  <c r="F182"/>
  <c r="F181"/>
  <c r="F180"/>
  <c r="F179"/>
  <c r="F178"/>
  <c r="F177"/>
  <c r="F176"/>
  <c r="F175"/>
  <c r="F174"/>
  <c r="F173"/>
  <c r="F171"/>
  <c r="F169"/>
  <c r="F168"/>
  <c r="F162"/>
  <c r="F161"/>
  <c r="F160"/>
  <c r="F159"/>
  <c r="F158"/>
  <c r="F157"/>
  <c r="F156"/>
  <c r="F155"/>
  <c r="F154"/>
  <c r="F152"/>
  <c r="F150"/>
  <c r="F148"/>
  <c r="F147"/>
  <c r="F142"/>
  <c r="F141"/>
  <c r="F140"/>
  <c r="F139"/>
  <c r="F138"/>
  <c r="F137"/>
  <c r="F136"/>
  <c r="F135"/>
  <c r="F134"/>
  <c r="F133"/>
  <c r="F124"/>
  <c r="F123"/>
  <c r="F121"/>
  <c r="F117"/>
  <c r="F116"/>
  <c r="F115"/>
  <c r="F112"/>
  <c r="F110"/>
  <c r="F109"/>
  <c r="F108"/>
  <c r="F107"/>
  <c r="F106"/>
  <c r="F105"/>
  <c r="F104"/>
  <c r="F103"/>
  <c r="F102"/>
  <c r="F101"/>
  <c r="F100"/>
  <c r="F93"/>
  <c r="F92"/>
  <c r="F91"/>
  <c r="F90"/>
  <c r="F89"/>
  <c r="F88"/>
  <c r="F87"/>
  <c r="F86"/>
  <c r="F85"/>
  <c r="F84"/>
  <c r="F83"/>
  <c r="F82"/>
  <c r="F81"/>
  <c r="F80"/>
  <c r="F79"/>
  <c r="F78"/>
  <c r="F77"/>
  <c r="F75"/>
  <c r="F74"/>
  <c r="F73"/>
  <c r="F71"/>
  <c r="F70"/>
  <c r="F69"/>
  <c r="F68"/>
  <c r="F67"/>
  <c r="F65"/>
  <c r="F64"/>
  <c r="F63"/>
  <c r="F62"/>
  <c r="F61"/>
  <c r="F60"/>
  <c r="F59"/>
  <c r="F58"/>
  <c r="F57"/>
  <c r="F56"/>
  <c r="F55"/>
  <c r="F54"/>
  <c r="F53"/>
  <c r="F52"/>
  <c r="F51"/>
  <c r="F49"/>
  <c r="F48"/>
  <c r="F47"/>
  <c r="F46"/>
  <c r="F41"/>
  <c r="F40"/>
  <c r="F39"/>
  <c r="F37"/>
  <c r="F36"/>
  <c r="F35"/>
  <c r="F34"/>
  <c r="F33"/>
  <c r="F31"/>
  <c r="F29"/>
  <c r="F28"/>
  <c r="F27"/>
  <c r="F26"/>
  <c r="F24"/>
  <c r="F19"/>
  <c r="F15"/>
  <c r="F14"/>
  <c r="F13"/>
  <c r="F12"/>
  <c r="F114" i="4"/>
  <c r="F106"/>
  <c r="F99"/>
  <c r="F98"/>
  <c r="F97"/>
  <c r="F93"/>
  <c r="F90"/>
  <c r="F89"/>
  <c r="F86"/>
  <c r="F85"/>
  <c r="F82"/>
  <c r="F81"/>
  <c r="F80"/>
  <c r="F79"/>
  <c r="F77"/>
  <c r="F75"/>
  <c r="F74"/>
  <c r="F73"/>
  <c r="F71"/>
  <c r="F70"/>
  <c r="F69"/>
  <c r="F66"/>
  <c r="F65"/>
  <c r="F63"/>
  <c r="F61"/>
  <c r="F58"/>
  <c r="F57"/>
  <c r="F56"/>
  <c r="F55"/>
  <c r="F52"/>
  <c r="F49"/>
  <c r="F47"/>
  <c r="F44"/>
  <c r="F41"/>
  <c r="F40"/>
  <c r="F39"/>
  <c r="F37"/>
  <c r="F33"/>
  <c r="F31"/>
  <c r="F29"/>
  <c r="F26"/>
  <c r="F25"/>
  <c r="F24"/>
  <c r="F23"/>
  <c r="F22"/>
  <c r="F21"/>
  <c r="F18"/>
  <c r="F17"/>
  <c r="F15"/>
  <c r="F13"/>
  <c r="F12"/>
  <c r="F11"/>
  <c r="F272" i="11" l="1"/>
  <c r="F60" i="4"/>
  <c r="F274" i="11"/>
  <c r="F273"/>
  <c r="F271"/>
  <c r="F105" i="4"/>
  <c r="F111" i="11"/>
  <c r="F269"/>
  <c r="F96" i="4"/>
  <c r="F283" i="11" l="1"/>
  <c r="F275"/>
  <c r="F288"/>
  <c r="F286"/>
  <c r="F285"/>
  <c r="F284"/>
  <c r="F282"/>
  <c r="F280"/>
  <c r="F279" s="1"/>
  <c r="F278"/>
  <c r="F277"/>
  <c r="F268"/>
  <c r="F267"/>
  <c r="F266"/>
  <c r="F265"/>
  <c r="F264"/>
  <c r="F263"/>
  <c r="F262"/>
  <c r="F260"/>
  <c r="F259" s="1"/>
  <c r="F258"/>
  <c r="F257"/>
  <c r="F249"/>
  <c r="F241"/>
  <c r="F230"/>
  <c r="F228"/>
  <c r="F225"/>
  <c r="F218"/>
  <c r="F217" s="1"/>
  <c r="F222" s="1"/>
  <c r="F211"/>
  <c r="F200"/>
  <c r="F199" s="1"/>
  <c r="F208" s="1"/>
  <c r="F192"/>
  <c r="F191" s="1"/>
  <c r="F197" s="1"/>
  <c r="F185"/>
  <c r="F172"/>
  <c r="F170"/>
  <c r="F167"/>
  <c r="F153"/>
  <c r="F151"/>
  <c r="F146"/>
  <c r="F132"/>
  <c r="F122"/>
  <c r="F99"/>
  <c r="F50"/>
  <c r="F45"/>
  <c r="F32"/>
  <c r="F23"/>
  <c r="F16"/>
  <c r="F11"/>
  <c r="F10" s="1"/>
  <c r="F78" i="4"/>
  <c r="F108"/>
  <c r="F104"/>
  <c r="F103" s="1"/>
  <c r="F92"/>
  <c r="F91" s="1"/>
  <c r="F88"/>
  <c r="F87" s="1"/>
  <c r="F76"/>
  <c r="F72"/>
  <c r="F68"/>
  <c r="F64"/>
  <c r="F62"/>
  <c r="F54"/>
  <c r="F51"/>
  <c r="F50" s="1"/>
  <c r="F48"/>
  <c r="F46"/>
  <c r="F43"/>
  <c r="F38"/>
  <c r="F36"/>
  <c r="F32"/>
  <c r="F30"/>
  <c r="F28"/>
  <c r="F20"/>
  <c r="F19" s="1"/>
  <c r="F16"/>
  <c r="F14"/>
  <c r="F10"/>
  <c r="F256" i="11" l="1"/>
  <c r="F210"/>
  <c r="F215" s="1"/>
  <c r="F166"/>
  <c r="F189" s="1"/>
  <c r="F44"/>
  <c r="F96" s="1"/>
  <c r="F20"/>
  <c r="F224"/>
  <c r="F252" s="1"/>
  <c r="F281"/>
  <c r="F131"/>
  <c r="F163" s="1"/>
  <c r="F98"/>
  <c r="F270"/>
  <c r="F22"/>
  <c r="F42" s="1"/>
  <c r="F261"/>
  <c r="F95" i="4"/>
  <c r="F94" s="1"/>
  <c r="F84"/>
  <c r="F83" s="1"/>
  <c r="F67"/>
  <c r="F53"/>
  <c r="F45"/>
  <c r="F35"/>
  <c r="F27"/>
  <c r="F9"/>
  <c r="F255" i="11" l="1"/>
  <c r="F289" s="1"/>
  <c r="F129"/>
  <c r="F253" s="1"/>
  <c r="F8" i="4"/>
  <c r="F34"/>
  <c r="F287" i="11" l="1"/>
  <c r="F107" i="4"/>
  <c r="F112" l="1"/>
  <c r="F116"/>
</calcChain>
</file>

<file path=xl/sharedStrings.xml><?xml version="1.0" encoding="utf-8"?>
<sst xmlns="http://schemas.openxmlformats.org/spreadsheetml/2006/main" count="988" uniqueCount="585">
  <si>
    <t xml:space="preserve">         EKONOMSKI KOD</t>
  </si>
  <si>
    <t>OPIS</t>
  </si>
  <si>
    <t>glavna</t>
  </si>
  <si>
    <t>pod</t>
  </si>
  <si>
    <t>analitika</t>
  </si>
  <si>
    <t>red.</t>
  </si>
  <si>
    <t>grupa</t>
  </si>
  <si>
    <t>br.</t>
  </si>
  <si>
    <t xml:space="preserve"> I PRIHODI</t>
  </si>
  <si>
    <t>PRIHODI OD POREZA</t>
  </si>
  <si>
    <t>1.1.</t>
  </si>
  <si>
    <t>POREZ NA IMOVINU</t>
  </si>
  <si>
    <t>1.1.1.</t>
  </si>
  <si>
    <t>Stalni porezi na imovinu</t>
  </si>
  <si>
    <t>1.1.1.1.</t>
  </si>
  <si>
    <t>Porez na imovinu od fizičkih lica</t>
  </si>
  <si>
    <t>1.1.1.2.</t>
  </si>
  <si>
    <t>Porez na imovinu od pravnih lica</t>
  </si>
  <si>
    <t>1.1.1.3.</t>
  </si>
  <si>
    <t>Porez na imovinu za motorna vozila</t>
  </si>
  <si>
    <t>1.1.2.</t>
  </si>
  <si>
    <t>Porez na nasljeđe i poklone</t>
  </si>
  <si>
    <t>1.1.2.1.</t>
  </si>
  <si>
    <t>1.1.3.</t>
  </si>
  <si>
    <t>Porez na finansijske i kapitalne transakcije</t>
  </si>
  <si>
    <t>1.1.3.1.</t>
  </si>
  <si>
    <t>Porez na promet nekretnina  od fizičkih lica</t>
  </si>
  <si>
    <t>1.1.3.2.</t>
  </si>
  <si>
    <t>Porez na promet nekretnina od pravnih lica</t>
  </si>
  <si>
    <t>1.2.</t>
  </si>
  <si>
    <t>POREZ NA DOHODAK</t>
  </si>
  <si>
    <t>1.2.1.</t>
  </si>
  <si>
    <t>Porez na dohodak</t>
  </si>
  <si>
    <t>1.2.1.1.</t>
  </si>
  <si>
    <t>Prihodi od poreza na doh.fiz.lica od nesamostalne djelatnosti</t>
  </si>
  <si>
    <t>1.2.1.2.</t>
  </si>
  <si>
    <t>Prihodi od poreza na doh.fiz.lica od samostalne djelatnosti</t>
  </si>
  <si>
    <t>1.2.1.3.</t>
  </si>
  <si>
    <t>Prihodi od poreza na doh.fiz.lica od imov.i imov.prava</t>
  </si>
  <si>
    <t>1.2.1.4.</t>
  </si>
  <si>
    <t>Prihodi od poreza na doh.fiz.lica na dobitke od igara na sreću</t>
  </si>
  <si>
    <t>1.2.1.5.</t>
  </si>
  <si>
    <t>Prihodi od poreza na doh.od dr.samost.djelatnosti....</t>
  </si>
  <si>
    <t>1.2.1.6.</t>
  </si>
  <si>
    <t>Prihodi od poreza na doh.po konačnom obračunu</t>
  </si>
  <si>
    <t>1.3.</t>
  </si>
  <si>
    <t>PRIHODI OD INDIREKTNIH POREZA</t>
  </si>
  <si>
    <t>1.3.1.</t>
  </si>
  <si>
    <t>Prihodi od indirektnih poreza koji pripadaju Direkciji cesta</t>
  </si>
  <si>
    <t>1.3.1.1.</t>
  </si>
  <si>
    <t>1.3.2.</t>
  </si>
  <si>
    <t>Prihodi od indirektnih poreza za općine</t>
  </si>
  <si>
    <t>1.3.2.1.</t>
  </si>
  <si>
    <t>NEPOREZNI PRIHODI</t>
  </si>
  <si>
    <t>2.1.</t>
  </si>
  <si>
    <t>PRIHODI OD NEFINANSIJSKIH JAV.PREDUZ.I FIN.JAV.INSTIT.</t>
  </si>
  <si>
    <t>2.1.1.</t>
  </si>
  <si>
    <t>Prihodi od finansijske i nematerijalne imovine</t>
  </si>
  <si>
    <t>2.1.1.1.</t>
  </si>
  <si>
    <t>Prihodi od koncesije</t>
  </si>
  <si>
    <t>2.1.2.</t>
  </si>
  <si>
    <t>Prihodi od zemljišne rente i iznajmljivanja</t>
  </si>
  <si>
    <t>2.1.2.1.</t>
  </si>
  <si>
    <t>2.1.2.2.</t>
  </si>
  <si>
    <t>Prihodi od iznajmljivanja poslovnih prostora</t>
  </si>
  <si>
    <t>2.1.2.3.</t>
  </si>
  <si>
    <t>Prihodi od iznajmljivanja opreme</t>
  </si>
  <si>
    <t>Prihodi od iznajmljivanja ostale imovine (instalirane infrastrukturne mreže)</t>
  </si>
  <si>
    <t>2.1.3.</t>
  </si>
  <si>
    <t>Ostali prihodi od nefin.javnih preduzeće</t>
  </si>
  <si>
    <t>2.1.3.1.</t>
  </si>
  <si>
    <t>Prihodi od učešća u dobiti JP</t>
  </si>
  <si>
    <t>2.2.</t>
  </si>
  <si>
    <t>OSTALI PRIHODI OD IMOVINE</t>
  </si>
  <si>
    <t>2.2.1.</t>
  </si>
  <si>
    <t>Ostali prihodi od finansijske i materijalne imovine</t>
  </si>
  <si>
    <t>2.2.1.1.</t>
  </si>
  <si>
    <t>Prihodi od kamata na depozite u banci</t>
  </si>
  <si>
    <t>2.2.2.</t>
  </si>
  <si>
    <t>Ostali prihodi od imovine</t>
  </si>
  <si>
    <t>2.2.2.1</t>
  </si>
  <si>
    <t xml:space="preserve">Ostali prihodi -prodaja  imovine </t>
  </si>
  <si>
    <t>2.3.</t>
  </si>
  <si>
    <t>ADMINISTRATIVNE TAKSE</t>
  </si>
  <si>
    <t>2.3.1.</t>
  </si>
  <si>
    <t>Općinske takse</t>
  </si>
  <si>
    <t>2.3.1.1.</t>
  </si>
  <si>
    <t>Općinske administrativne takse</t>
  </si>
  <si>
    <t>2.4.</t>
  </si>
  <si>
    <t>2.4.1.</t>
  </si>
  <si>
    <t>2.4.1.1.</t>
  </si>
  <si>
    <t>2.5.</t>
  </si>
  <si>
    <t>OSTALE BUDŽETSKE NAKNADE</t>
  </si>
  <si>
    <t>2.5.1.</t>
  </si>
  <si>
    <t>Općinske naknade</t>
  </si>
  <si>
    <t>2.5.1.1.</t>
  </si>
  <si>
    <t>2.5.1.2.</t>
  </si>
  <si>
    <t>Naknada za uređenje građevinskog zemljišta</t>
  </si>
  <si>
    <t>2.5.1.3.</t>
  </si>
  <si>
    <t>Naknada za korišćenje građ.zemljišta i komunalna naknada</t>
  </si>
  <si>
    <t>Naknada po osnovu pogodnosti</t>
  </si>
  <si>
    <t>2.5.1.5.</t>
  </si>
  <si>
    <t>Naknada za postupak legalizacije objekata</t>
  </si>
  <si>
    <t>2.5.2.</t>
  </si>
  <si>
    <t>Ostale naknade</t>
  </si>
  <si>
    <t>2.5.2.1.</t>
  </si>
  <si>
    <t>Naknada za izgradnju i održavanje javnih skloništa</t>
  </si>
  <si>
    <t>2.5.3.</t>
  </si>
  <si>
    <t>Naknade za korišćenje šuma</t>
  </si>
  <si>
    <t>2.5.3.1.</t>
  </si>
  <si>
    <t>Ostali prihodi od korišćenja šuma</t>
  </si>
  <si>
    <t>2.5.4.</t>
  </si>
  <si>
    <t>Naknade za zauzimanje javnih površina</t>
  </si>
  <si>
    <t>2.5.4.1.</t>
  </si>
  <si>
    <t xml:space="preserve">Naknada za zauzimanje javnih površina </t>
  </si>
  <si>
    <t>2.5.4.2.</t>
  </si>
  <si>
    <t>Naknada  za zakup javnih površina od kafea,restorana,kioska i pijaca</t>
  </si>
  <si>
    <t>2.6.</t>
  </si>
  <si>
    <t>POSEBNE NAKNADE I TAKSE</t>
  </si>
  <si>
    <t>2.6.1.</t>
  </si>
  <si>
    <t>Posebne naknade i takse</t>
  </si>
  <si>
    <t>2.6.1.1.</t>
  </si>
  <si>
    <t>Naknade za korišćenje podataka premjera i katastra</t>
  </si>
  <si>
    <t>2.6.1.2.</t>
  </si>
  <si>
    <t>Naknada za vršenje usluga iz oblasti premjera i katastra- uknjižba</t>
  </si>
  <si>
    <t>Naknada po osnovu teh.pregleda i dr.komisija</t>
  </si>
  <si>
    <t>Cestovne naknade</t>
  </si>
  <si>
    <t>Naknade za upotrebu puteva za vozila pravnih lica</t>
  </si>
  <si>
    <t>Naknade za upotrebu puteva za vozila građana</t>
  </si>
  <si>
    <t>Naknada za korišćenje cestovnog zemljišta</t>
  </si>
  <si>
    <t>Naknada za zaštitu okoline</t>
  </si>
  <si>
    <t>Posebne naknade</t>
  </si>
  <si>
    <t>Poseb.nak.za zaštitu od prir.i dr.nesreća (osn.zbirni iznos neto pl.)</t>
  </si>
  <si>
    <t>Poseb.nak.za zaštitu od prir.i dr.nesreća (osn.zbirni iznos neto prim.)</t>
  </si>
  <si>
    <t>Naknada za vatrogasnu jedinicu iz premije osig.od požara</t>
  </si>
  <si>
    <t>2.7.</t>
  </si>
  <si>
    <t>PRIHODI OD PRUŽANJA JAVNIH USLUGA</t>
  </si>
  <si>
    <t>2.7.1.</t>
  </si>
  <si>
    <t>Prihodi od pružanja usluga drugima</t>
  </si>
  <si>
    <t>2.7.1.1.</t>
  </si>
  <si>
    <t>Prihodi od pružanja usluga-učešće u troškovima</t>
  </si>
  <si>
    <t>2.7.1.2.</t>
  </si>
  <si>
    <t>2.8.</t>
  </si>
  <si>
    <t>OSTALE NEPLANIRANE UPLATE</t>
  </si>
  <si>
    <t>2.8.1.</t>
  </si>
  <si>
    <t>Ostale neplanirane uplate</t>
  </si>
  <si>
    <t>2.8.1.1.</t>
  </si>
  <si>
    <t>NOVČANE KAZNE</t>
  </si>
  <si>
    <t>Po općinskim propisima</t>
  </si>
  <si>
    <t>Ostale novčane kazne</t>
  </si>
  <si>
    <t>3.</t>
  </si>
  <si>
    <t>3.1.</t>
  </si>
  <si>
    <t>3.1.1.</t>
  </si>
  <si>
    <t>3.1.1.1.</t>
  </si>
  <si>
    <t>Transferi iz Kantona za korisnike Centra za socijalni rad</t>
  </si>
  <si>
    <t>B</t>
  </si>
  <si>
    <t>PRENESENA BUDŽETSKA SREDSTVA (1+2)</t>
  </si>
  <si>
    <t>sredstva od posebnih nakanada za zaštitu i spašavanje</t>
  </si>
  <si>
    <t>sredstva od naknada za izgradnju i održavanje javnih skloništa</t>
  </si>
  <si>
    <t xml:space="preserve">sredstva fonda zaštite okoline </t>
  </si>
  <si>
    <t xml:space="preserve">UKUPAN BUDŽET </t>
  </si>
  <si>
    <t>funkcija</t>
  </si>
  <si>
    <t>TEKUĆI IZDACI</t>
  </si>
  <si>
    <t>Izdaci za meterijal i usluge</t>
  </si>
  <si>
    <t>.0111</t>
  </si>
  <si>
    <t>Putni troškovi</t>
  </si>
  <si>
    <t xml:space="preserve">Izdaci za ugovorene usluge </t>
  </si>
  <si>
    <t>TEKUĆA REZERVA</t>
  </si>
  <si>
    <t>.0491</t>
  </si>
  <si>
    <t>Izdaci za bankarske i usluge osiguranja</t>
  </si>
  <si>
    <t>.0661</t>
  </si>
  <si>
    <t>1.1.4.</t>
  </si>
  <si>
    <t>1.1.5.</t>
  </si>
  <si>
    <t>1.1.6.</t>
  </si>
  <si>
    <t>1.1.7.</t>
  </si>
  <si>
    <t>.0861</t>
  </si>
  <si>
    <t>Tekući transferi</t>
  </si>
  <si>
    <t>.0761</t>
  </si>
  <si>
    <t>1.2.2.</t>
  </si>
  <si>
    <t>Transferi za veterinarsku zaštitu od zaraznih bolesti</t>
  </si>
  <si>
    <t>.0421</t>
  </si>
  <si>
    <t>1.2.3.</t>
  </si>
  <si>
    <t>Poticajna sredstva za poljoprivredu</t>
  </si>
  <si>
    <t>1.2.4.</t>
  </si>
  <si>
    <t>.0112</t>
  </si>
  <si>
    <t>1.2.5.</t>
  </si>
  <si>
    <t>Povrati pogrešno i više uplaćenih sredstava</t>
  </si>
  <si>
    <t>.0331</t>
  </si>
  <si>
    <t>1.2.6.</t>
  </si>
  <si>
    <t>Sudska izvršenja</t>
  </si>
  <si>
    <t>1.2.7.</t>
  </si>
  <si>
    <t>Vansudske nagodbe</t>
  </si>
  <si>
    <t>NABAVKA STALNIH SREDSTAVA</t>
  </si>
  <si>
    <t>.0422</t>
  </si>
  <si>
    <t>.0641</t>
  </si>
  <si>
    <t>Izdaci za javnu rasvjetu</t>
  </si>
  <si>
    <t>.0511</t>
  </si>
  <si>
    <t>.0561</t>
  </si>
  <si>
    <t>Izdaci za PDV</t>
  </si>
  <si>
    <t xml:space="preserve">Izdaci za usluge nadzora </t>
  </si>
  <si>
    <t>Izdaci za kamate</t>
  </si>
  <si>
    <t>.0474</t>
  </si>
  <si>
    <t>Izdaci za kamate po kreditu za infrastrukturu</t>
  </si>
  <si>
    <t>Izdaci za otplatu kredita za infrastrukturu</t>
  </si>
  <si>
    <t>.0961</t>
  </si>
  <si>
    <t>Subvencija za prevoz đaka i studenata</t>
  </si>
  <si>
    <t>Obilježavanje praznika i drugih značajnijih datuma</t>
  </si>
  <si>
    <t>.0941</t>
  </si>
  <si>
    <t>.0951</t>
  </si>
  <si>
    <t>Jednokratne pomoći za školovanje</t>
  </si>
  <si>
    <t>Transfer za alternativni smještaj iz Budžeta ZDK</t>
  </si>
  <si>
    <t>.0811</t>
  </si>
  <si>
    <t>1.2.8.</t>
  </si>
  <si>
    <t>1.2.9.</t>
  </si>
  <si>
    <t>1.2.10.</t>
  </si>
  <si>
    <t>1.2.11.</t>
  </si>
  <si>
    <t>1.2.12.</t>
  </si>
  <si>
    <t>1.2.13.</t>
  </si>
  <si>
    <t>Transfer za vannastavne aktivnosti</t>
  </si>
  <si>
    <t>1.2.14.</t>
  </si>
  <si>
    <t>Transfer za ustanove za djecu sa posebnim potrebama</t>
  </si>
  <si>
    <t>1.2.15.</t>
  </si>
  <si>
    <t>.0161</t>
  </si>
  <si>
    <t>1.2.16.</t>
  </si>
  <si>
    <t>1.2.17.</t>
  </si>
  <si>
    <t>1.2.18.</t>
  </si>
  <si>
    <t>.0911</t>
  </si>
  <si>
    <t>.0821</t>
  </si>
  <si>
    <t>1.2.20.</t>
  </si>
  <si>
    <t>1.2.21.</t>
  </si>
  <si>
    <t>1.2.22.</t>
  </si>
  <si>
    <t>1.2.23.</t>
  </si>
  <si>
    <t>1.2.24.</t>
  </si>
  <si>
    <t>1.2.25.</t>
  </si>
  <si>
    <t>1.2.26.</t>
  </si>
  <si>
    <t>1.2.27.</t>
  </si>
  <si>
    <t>Transfer za spomen obilježja i mezarja</t>
  </si>
  <si>
    <t>.0841</t>
  </si>
  <si>
    <t>Transfer za pomoć vjerskim zajednicama</t>
  </si>
  <si>
    <t>Bruto plaće i naknade</t>
  </si>
  <si>
    <t xml:space="preserve">Bruto plaće </t>
  </si>
  <si>
    <t xml:space="preserve">Naknade uposlenim </t>
  </si>
  <si>
    <t>Doprinos poslodavca</t>
  </si>
  <si>
    <t>.0133</t>
  </si>
  <si>
    <t>Izdaci za energiju</t>
  </si>
  <si>
    <t>1.3.3.</t>
  </si>
  <si>
    <t>Izdaci za komunalne usluge</t>
  </si>
  <si>
    <t>1.3.4.</t>
  </si>
  <si>
    <t>Izdaci za materijal</t>
  </si>
  <si>
    <t>1.3.5.</t>
  </si>
  <si>
    <t>Izdaci za prevoz i gorivo</t>
  </si>
  <si>
    <t>1.3.6.</t>
  </si>
  <si>
    <t>Izdaci za održavanje</t>
  </si>
  <si>
    <t>1.3.7.</t>
  </si>
  <si>
    <t>Izdaci za usluge osiguranja</t>
  </si>
  <si>
    <t>1.3.8.</t>
  </si>
  <si>
    <t>Izdaci za održavanje sistema kvaliteta</t>
  </si>
  <si>
    <t>1.4.</t>
  </si>
  <si>
    <t>1.4.1.</t>
  </si>
  <si>
    <t>1.4.2.</t>
  </si>
  <si>
    <t>Transferi mjesnim zajednicama za vangradsku javnu rasvjetu</t>
  </si>
  <si>
    <t>1.4.3.</t>
  </si>
  <si>
    <t>Nabavka opreme</t>
  </si>
  <si>
    <t>Rekonstrukcija i investiciono održavanje</t>
  </si>
  <si>
    <t>Izdaci za naknade vijećnicima</t>
  </si>
  <si>
    <t>.0321</t>
  </si>
  <si>
    <t>izdaci za bankarske i usluge osiguranja</t>
  </si>
  <si>
    <t>Socijalna davanja iz sredstava Zeničko-dobojskog kantona</t>
  </si>
  <si>
    <t>UKUPNI IZDACI</t>
  </si>
  <si>
    <t>Transferi drugim nivoima vlasti</t>
  </si>
  <si>
    <t>Transferi pojedincima</t>
  </si>
  <si>
    <t>Transferi neprofitnim organizacijama</t>
  </si>
  <si>
    <t>1.4.4.</t>
  </si>
  <si>
    <t xml:space="preserve">Transferi javnim ustanovama i preduzećima </t>
  </si>
  <si>
    <t>614500</t>
  </si>
  <si>
    <t>1.4.5.</t>
  </si>
  <si>
    <t>1.4.6.</t>
  </si>
  <si>
    <t>Sudska izvršenja i vansudske nagodbe</t>
  </si>
  <si>
    <t>1.4.7.</t>
  </si>
  <si>
    <t>Povrati više ili pogrešno uplaćenih sredstava</t>
  </si>
  <si>
    <t>1.5.</t>
  </si>
  <si>
    <t>1.5.1.</t>
  </si>
  <si>
    <t>Nabavka zemljišta</t>
  </si>
  <si>
    <t>Projektna dokumentacija, regulacioni planovi i ostala sredstva u obliku prava</t>
  </si>
  <si>
    <t>IZDACI ZA OTPLATU KREDITA ZA INFRASTRUKTURU</t>
  </si>
  <si>
    <t>Transfer za sondažna arheološka iskopavanja</t>
  </si>
  <si>
    <t>Sufinansiranje za apliciranje viših nivoa vlasti, domaćih i ino.organiz. i EU fondova</t>
  </si>
  <si>
    <t>2.</t>
  </si>
  <si>
    <t>1.</t>
  </si>
  <si>
    <t>4.</t>
  </si>
  <si>
    <t>TEKUĆI  TRANSFERI</t>
  </si>
  <si>
    <t>Primljeni transferi od ostalih nivoa vlasti</t>
  </si>
  <si>
    <t>Naknada za vatrogastvo</t>
  </si>
  <si>
    <t>Stipendije za nadarene učenike osnovnih i srednjih škola</t>
  </si>
  <si>
    <t>1.2.29.</t>
  </si>
  <si>
    <t>Stipendije studentima Ministarstva za boračka pitanja ZDK</t>
  </si>
  <si>
    <t>Stipendije studentima Ministarstva za obrazovanje,nauku.....ZDK</t>
  </si>
  <si>
    <t xml:space="preserve">Izdaci za rad komisija (teh.pregled, proc.prom.vrij.nekretnina i legalizacija) </t>
  </si>
  <si>
    <t xml:space="preserve">O P I S </t>
  </si>
  <si>
    <t>razdjel   kod potr jedinice</t>
  </si>
  <si>
    <t>red.  br.</t>
  </si>
  <si>
    <t>ekonom kod</t>
  </si>
  <si>
    <t>Izdaci za gorivo</t>
  </si>
  <si>
    <t>Rješavanje imovinsko-pravnih odnosa</t>
  </si>
  <si>
    <t>Nabavka materijala posebnih namjena iz sredstava naknada za vatrogastvo</t>
  </si>
  <si>
    <t>Nabavka opreme za vatrogasne jedinice iz sredstava naknada za vatrogastvo</t>
  </si>
  <si>
    <t>Nabavka materijala posebnih namjena iz sredstava poseb.naknada za zaštitu...</t>
  </si>
  <si>
    <t>Nabavka opreme iz sredstava poseb.naknada za zaštitu...</t>
  </si>
  <si>
    <t>Transferi za Dobrovoljnu vatrogasnu jedinicu (nenamjenska sredstva budžeta)</t>
  </si>
  <si>
    <t>Putni troškovi (nenamjenska sredstva budžeta)</t>
  </si>
  <si>
    <t>Ulaganja iz Fonda korišćenja šuma</t>
  </si>
  <si>
    <t>Transfer iz oblasti društvenih djelatnosti</t>
  </si>
  <si>
    <t>Transferi za JU Za predškolski odgoj</t>
  </si>
  <si>
    <t>Transferi za JU Gradska biblioteka</t>
  </si>
  <si>
    <t>Transferi za JU Zavičajni muzej</t>
  </si>
  <si>
    <t>Rekonstrukcija postojećeg i izgradnja novih skloništa</t>
  </si>
  <si>
    <t>Interventne mjere zaštite od posljedica prir.i dr.nesreća iz sredstava poseb.naknada za zaštitu...</t>
  </si>
  <si>
    <t>Preventivne mjere zaštite od posljedica prir.i dr.nesreća iz sredstava poseb.naknada za zaštitu...</t>
  </si>
  <si>
    <t>Izdaci za ugovorene usluge iz sredstava poseb.naknada za zaštitu...</t>
  </si>
  <si>
    <t>1.1.8.</t>
  </si>
  <si>
    <t>1.1.9.</t>
  </si>
  <si>
    <t>Izdaci za odvoz i deponovanje otpada</t>
  </si>
  <si>
    <t>Izdaci za Program tekućeg održavanja</t>
  </si>
  <si>
    <t>1.1.10.</t>
  </si>
  <si>
    <t>Projektna dokumentacija, revizija projektne dokumentacije i elaborati</t>
  </si>
  <si>
    <t xml:space="preserve">Pomoći pripadnicima boračkih populacija </t>
  </si>
  <si>
    <t>Izdaci za usluge objave postupaka javnih nabavki</t>
  </si>
  <si>
    <t>1.3.3.1.</t>
  </si>
  <si>
    <t>Prihodi od indirektnih poreza na ime finan.autocesta i dr.cesta u FBiH</t>
  </si>
  <si>
    <t xml:space="preserve">UKUPNI PRIHODI </t>
  </si>
  <si>
    <t>Stalna i povremena socijalna davanja iz budžeta Grada Visoko</t>
  </si>
  <si>
    <t>Naknada iz funkcionalne premije osig. od autoodgov.za vatrog.jed.</t>
  </si>
  <si>
    <t xml:space="preserve">Transferi mjesnim zajednicama za rad savjeta </t>
  </si>
  <si>
    <t>Transfer za podršku radu Memorijalnog centra Srebrenica-Potočari</t>
  </si>
  <si>
    <t>Transferi za JU Centar za kulturu,sport i informisanje</t>
  </si>
  <si>
    <t>Izdaci za Program komunalnih djelatnosti (Program)</t>
  </si>
  <si>
    <t>Refundiranje izdataka za otplatu kredita za infrastrukturu</t>
  </si>
  <si>
    <t>1.2.31.</t>
  </si>
  <si>
    <t>Transfer za programe i projekte za podršku mladima</t>
  </si>
  <si>
    <t>Transfer za Udruženje Srce za djecu oboljelu od raka</t>
  </si>
  <si>
    <t>Program kapitalnih ulaganja iz sred.viših nivoa vlasti (FBiH,ZDK,vodne naknade i dr.)</t>
  </si>
  <si>
    <t xml:space="preserve">Program kapitalnih ulaganja iz sredstava Gradskog budžeta </t>
  </si>
  <si>
    <t>Primljeni transferi od viših nivoa vlasti</t>
  </si>
  <si>
    <t>1.2.32.</t>
  </si>
  <si>
    <t>Stipendije za studente iz budžeta Grada</t>
  </si>
  <si>
    <t>Transferi za sufinan.rada hitne med.pomoći u JU Dom zdravlja</t>
  </si>
  <si>
    <t>1.2.33.</t>
  </si>
  <si>
    <t>1.2.34.</t>
  </si>
  <si>
    <t>Transfer za JU Dom zdravlja za plaćanje usluga specijaliste urologa i ortopeda</t>
  </si>
  <si>
    <t xml:space="preserve">Realizacija prenesenih projekata iz prethodnih godina u oblasti kapitalnih ulaganja </t>
  </si>
  <si>
    <t>1.2.19.</t>
  </si>
  <si>
    <t>1.2.28.</t>
  </si>
  <si>
    <t>UKUPNO</t>
  </si>
  <si>
    <t xml:space="preserve">UKUPNO </t>
  </si>
  <si>
    <t>1.1.11.</t>
  </si>
  <si>
    <t>1.3.9.</t>
  </si>
  <si>
    <t>01 01 001</t>
  </si>
  <si>
    <t>02 01 001</t>
  </si>
  <si>
    <t>03 01 001</t>
  </si>
  <si>
    <t>04 01 001</t>
  </si>
  <si>
    <t>05 01 001</t>
  </si>
  <si>
    <t>06 01 001</t>
  </si>
  <si>
    <t>07 01 001</t>
  </si>
  <si>
    <t>08 01 001</t>
  </si>
  <si>
    <t>09 01 001</t>
  </si>
  <si>
    <t>10 01 001</t>
  </si>
  <si>
    <t>20 01 001</t>
  </si>
  <si>
    <t>UKUPNI IZDACI POTROŠAČKE JEDINICE 01 01 001</t>
  </si>
  <si>
    <t>UKUPNI IZDACI POTROŠAČKE JEDINICE 02 01 001</t>
  </si>
  <si>
    <t>UKUPNI IZDACI POTROŠAČKE JEDINICE 03 01 001</t>
  </si>
  <si>
    <t>UKUPNI IZDACI POTROŠAČKE JEDINICE 04 01 001</t>
  </si>
  <si>
    <t>Preventivne mjere zaštite od posljedica prir.i dr.nesreća (nenamjenska sredstva budžeta)</t>
  </si>
  <si>
    <t>UKUPNI IZDACI POTROŠAČKE JEDINICE 05 01 001</t>
  </si>
  <si>
    <t>UKUPNI IZDACI POTROŠAČKE JEDINICE 06 011 001</t>
  </si>
  <si>
    <t>UKUPNI IZDACI POTROŠAČKE JEDINICE 07 01 001</t>
  </si>
  <si>
    <t>UKUPNI IZDACI POTROŠAČKE JEDINICE 08 01 001</t>
  </si>
  <si>
    <t>UKUPNI IZDACI POTROŠAČKE JEDINICE 09 01 001</t>
  </si>
  <si>
    <t>UKUPNI IZDACI POTROŠAČKE JEDINICE 10 01 001</t>
  </si>
  <si>
    <t xml:space="preserve">UKUPNI IZDACI POTROŠAČKE JEDINICE 20 01 001 </t>
  </si>
  <si>
    <t>Izdaci za izgradnju,rušenje,adaptaciju i održavanje objekata u vlasništvu Grada</t>
  </si>
  <si>
    <t>Transferi privatnim preduzećima (poljoprivreda, poduzetništvo i sanacija šteta)</t>
  </si>
  <si>
    <t>Prihodi od organizacije manifestacije "Visočko ljeto"</t>
  </si>
  <si>
    <t>Transfer za održavanje manifestacije "Visočko ljeto"</t>
  </si>
  <si>
    <t>Podrška projektima izrade Monografija (Visoko 92-95,monografija o pojedincima iz ratnog perioda i sl.)</t>
  </si>
  <si>
    <t>Transfer za djecu sa hroničnim oboljenjem i poteškoćama u razvoju</t>
  </si>
  <si>
    <t>Jednokratni poklon za novorođeno dijete</t>
  </si>
  <si>
    <t>Izdaci za ugovorene usluge (nenamjenska sredstva budžeta)</t>
  </si>
  <si>
    <t>Transferi za isplatu šteta (nenamjenska sredstva budžeta)</t>
  </si>
  <si>
    <t xml:space="preserve">Nabavka opreme iz sredstava poseb.naknada za osig.od požara i autoodgovornosti </t>
  </si>
  <si>
    <t>Transferi pojedincima (podrška vantjelesnoj oplodnji)</t>
  </si>
  <si>
    <t>SLUŽBA ZA BORAČKO-INVALIDSKU ZAŠTITU I DRUŠTVENE DJELATNOSTI</t>
  </si>
  <si>
    <t>SLUŽBA CIVILNE ZAŠTITE</t>
  </si>
  <si>
    <t>SLUŽBA ZA OPĆU UPRAVU I ZAJEDNIČKE POSLOVE</t>
  </si>
  <si>
    <t xml:space="preserve"> SLUŽBA KABINETA GRADONAČELNIKA </t>
  </si>
  <si>
    <t xml:space="preserve"> STRUČNA SLUŽBA ZA GRADSKOG VIJEĆA</t>
  </si>
  <si>
    <t xml:space="preserve"> SLUŽBA INTERNE REVIZIJE</t>
  </si>
  <si>
    <t>PRAVOBRANILAŠTVO GRADA</t>
  </si>
  <si>
    <t>JAVNA USTANOVA CENTAR ZA SOCIJALNI RAD</t>
  </si>
  <si>
    <t>SINTETIČKI PREGLED IZDATAKA</t>
  </si>
  <si>
    <r>
      <t>Transfer za podršku radu udruženja "Mladi volonteri" -</t>
    </r>
    <r>
      <rPr>
        <sz val="9"/>
        <color rgb="FFFF0000"/>
        <rFont val="Times New Roman"/>
        <family val="1"/>
      </rPr>
      <t xml:space="preserve"> </t>
    </r>
    <r>
      <rPr>
        <sz val="9"/>
        <rFont val="Times New Roman"/>
        <family val="1"/>
        <charset val="238"/>
      </rPr>
      <t>rad javne kuhinje</t>
    </r>
  </si>
  <si>
    <t>KAPITALNI TRANSFERI</t>
  </si>
  <si>
    <t>4.1.</t>
  </si>
  <si>
    <t>4.1.1.</t>
  </si>
  <si>
    <t>Primljeni kapitalni transferi od ostalih nivoa vlasti</t>
  </si>
  <si>
    <t>Primljeni kapitalni transferi od viših nivoa vlasti</t>
  </si>
  <si>
    <t>4.1.1.1.</t>
  </si>
  <si>
    <t>Transferi za podrški službama zaštite i spašavanja u JP iz sredstava poseb.naknada za zaštitu...</t>
  </si>
  <si>
    <t>Transferi za angažovanje dr.učesnika u provođenju zaštite i spašavanja iz sredstava poseb.naknada za zaštitu...</t>
  </si>
  <si>
    <t>Socijalna davanja iz sredstava Federacije Bosne i Hercegovine</t>
  </si>
  <si>
    <t>Transferi iz FBiH za korisnike Centra za socijalni rad</t>
  </si>
  <si>
    <t>Izdaci za reprezentaciju</t>
  </si>
  <si>
    <t>Transfer za podršku boračkom udruženju UG RVI</t>
  </si>
  <si>
    <t>Transfer za podršku boračkom udruženju UG PPB</t>
  </si>
  <si>
    <t>Transfer za podršku boračkom udruženju UG DNRP</t>
  </si>
  <si>
    <t>Transfer za podršku boračkom udruženju UG JOB</t>
  </si>
  <si>
    <t>Transfer za NK Bosna</t>
  </si>
  <si>
    <t>Transfer za JU OŠ Safvet beg Bašagić-vanjski sportski teren</t>
  </si>
  <si>
    <t>Transfer za JU OŠ Musa Ćazim Ćatić-stolovi i stolice za učionice</t>
  </si>
  <si>
    <t>Transfer za JU MSŠ Hazim Šabanović-sanacija mokrih čvorova</t>
  </si>
  <si>
    <t>Transfer za održavanje Sarajevo film festivala Visoko</t>
  </si>
  <si>
    <t>Projekti po javnom pozivu za NVO (sport,kultura,mladi,osobe sa invaliditetom i ostalo)</t>
  </si>
  <si>
    <t xml:space="preserve">Transfer za RK Bosna </t>
  </si>
  <si>
    <t>Transfer za Gradski nogometni savez</t>
  </si>
  <si>
    <t>Podrška projektu deminiranja (nenamjenska sredstva budžeta)</t>
  </si>
  <si>
    <t>Izdaci za reprezentaciju (nenamjenska sredstva budžeta)</t>
  </si>
  <si>
    <t>Izdaci za volonterski rad-javni poziv</t>
  </si>
  <si>
    <t>1.3.10.</t>
  </si>
  <si>
    <t>1.3.11.</t>
  </si>
  <si>
    <t>Naknade za provođenje izbora i članovima Izborne komisije</t>
  </si>
  <si>
    <t>Prenesena sredstva primitaka od kreditnog zaduživanja</t>
  </si>
  <si>
    <t>Transferi pojedincima (socijalna davanja i pomoći za liječenje)</t>
  </si>
  <si>
    <t>Transferi pojedincima (ostvareni rezultati u sportu,nauci,kulturi....)</t>
  </si>
  <si>
    <t>1.2.35.</t>
  </si>
  <si>
    <t>1.2.36.</t>
  </si>
  <si>
    <t xml:space="preserve"> II PRIMICI</t>
  </si>
  <si>
    <t>5.</t>
  </si>
  <si>
    <t>1.2.37.</t>
  </si>
  <si>
    <t>1.2.38.</t>
  </si>
  <si>
    <t>1.2.39.</t>
  </si>
  <si>
    <t>1.2.40.</t>
  </si>
  <si>
    <t>1.2.30.</t>
  </si>
  <si>
    <t>Izdaci za zbrinjavanje pasa lutalica</t>
  </si>
  <si>
    <t>Ostale neplanirane uplate (prihodi po ranijim propisima)</t>
  </si>
  <si>
    <t>Transfer za udruženje žena oboljelih od karcinoma "Srcem zajedno"-prevent.pregled za žene iznad 18g</t>
  </si>
  <si>
    <t>PLAN ZA DEVET MJESECI</t>
  </si>
  <si>
    <t xml:space="preserve">Transferi za isplatu nagrada pripadnicima Službi zaštite i spašavanja iz sredstava poseb.naknada za zaštitu... </t>
  </si>
  <si>
    <t xml:space="preserve">Izdaci za Program Fonda zaštite okoline ZDK  </t>
  </si>
  <si>
    <t>Transfer za NK Liješeva</t>
  </si>
  <si>
    <t>1.4.8.</t>
  </si>
  <si>
    <t>Transferi međunarodnim organizacijama</t>
  </si>
  <si>
    <t>Transfer za JP Veterinarska stanica za vakcinaciju,čipovanje,izdavanje pasoša i sterilizaciju pasa lutalica i vlasničkih pasa</t>
  </si>
  <si>
    <t>Transfer za JP Željeznice FBiH za održavanje pružnih prelaza</t>
  </si>
  <si>
    <t>Usluge sevis.opreme i vozila,nabavka dijelova i pjene za gašenje požara (nenamjenska sredstva budžeta)</t>
  </si>
  <si>
    <t>Transferi za  MZ za interv.mjere zaštite od posljedica prir.i dr.nesreća iz sredstava poseb.naknada za zaštitu...</t>
  </si>
  <si>
    <t>Subvencije za komunalne usluge za penzionere sa minimalnom penzijom i korisnike stalne novčane pomoći-korisnike gradskog odvoza komunalnog otpada putem JKP Visoko</t>
  </si>
  <si>
    <t>SLUŽBA ZA URBANIZAM,  IMOVINSKO-PRAVNE,  GEODETSKE POSLOVE I KATASTAR NEKRETNINA</t>
  </si>
  <si>
    <t>SLUŽBA ZA INFRASTRUKTURU, EKOLOGIJU, KOMUNALNE                                                 I INSPEKCIJSKE POSLOVE</t>
  </si>
  <si>
    <t>red. broj</t>
  </si>
  <si>
    <t>PRIHODI</t>
  </si>
  <si>
    <t>Porez na imovinu</t>
  </si>
  <si>
    <t>Prihodi od indirektnih poreza</t>
  </si>
  <si>
    <t>NEPORESKI PRIHODI</t>
  </si>
  <si>
    <t>Prihodi od poduzetničkih aktivnosti i imovine i prihodi od poz.kursnih razlika</t>
  </si>
  <si>
    <t>Naknade i takse i prihodi od pružanja javnih usluga</t>
  </si>
  <si>
    <t>Novčane kazne (neporezne prirode)</t>
  </si>
  <si>
    <t>TEKUĆI TRANSFERI I DONACIJE</t>
  </si>
  <si>
    <t>KAPITALNI TRANSFERI I DONACIJE</t>
  </si>
  <si>
    <t>RASHODI</t>
  </si>
  <si>
    <t>TEKUĆI RASHODI</t>
  </si>
  <si>
    <t>Plaće i naknade troškova zaposlenih</t>
  </si>
  <si>
    <t>Doprinos poslodavca i ostali doprinosi</t>
  </si>
  <si>
    <t>Izdaci za materijal,sitan inventar i usluge</t>
  </si>
  <si>
    <t>2.1.4.</t>
  </si>
  <si>
    <t>Tekući transferi i drugi tekući rashodi</t>
  </si>
  <si>
    <t>2.1.5.</t>
  </si>
  <si>
    <t>2.1.6.</t>
  </si>
  <si>
    <t>Tekuća rezerva</t>
  </si>
  <si>
    <t>TEKUĆI BILANS</t>
  </si>
  <si>
    <t>KAPITALNI PRIMICI</t>
  </si>
  <si>
    <t>KAPITALNI IZDACI</t>
  </si>
  <si>
    <t>5.1.</t>
  </si>
  <si>
    <t>IZDACI ZA NABAVKU STALNIH SREDSTAVA</t>
  </si>
  <si>
    <t>6.</t>
  </si>
  <si>
    <t>NETO NABAVKE STALNIH SREDSTAVA</t>
  </si>
  <si>
    <t>7.</t>
  </si>
  <si>
    <t>NETO POZAJMLJIVANJE(NETO ZADUŽIVANJE)=UKUPAN DEFICIT/SUFICIT</t>
  </si>
  <si>
    <t>8.</t>
  </si>
  <si>
    <t>NETO TRANSAKCIJE U FINANSIJSKOJ IMOVINI</t>
  </si>
  <si>
    <t>9.</t>
  </si>
  <si>
    <t>10.</t>
  </si>
  <si>
    <t>IZDACI ZA OTPLATE DUGOVA</t>
  </si>
  <si>
    <t>11.</t>
  </si>
  <si>
    <t>NETO ZADUŽIVANJE (NETO OTPLATE DUGOVA)</t>
  </si>
  <si>
    <t>UKUPAN FINANSIJSKI REZULTAT</t>
  </si>
  <si>
    <t>12.</t>
  </si>
  <si>
    <t>SVEUKUPNI PRIHODI;PRIMICI;FINANSIRANJE;RAZGRANIČENI PRIHODI I OSTVARENI SUFICIT IZ RANIJEG PERIODA</t>
  </si>
  <si>
    <t>Planska i projektna dokumentacija</t>
  </si>
  <si>
    <t>Nabavka opreme (GPS uređaj i oprema i uređaji za geodete)</t>
  </si>
  <si>
    <t>Transferi za isplatu šteta nastalih djelovanjem prirodnih i drugih nesreća na području Grada  (nenamjenska sredstva budžeta)</t>
  </si>
  <si>
    <t>Transferi za podrški službama zaštite i spašavanja u UG (nenamjenska sredstva budžeta)</t>
  </si>
  <si>
    <t>Transferi za podrški službama zaštite i spašavanja u JP (nenamjenska sredstva budžeta)</t>
  </si>
  <si>
    <t>Studija izvodljivosti okrupnjavanja javnog sektora u Gradu Visoko</t>
  </si>
  <si>
    <t>Transfer za podršku nastupa sportistima na međun.takmičenjima</t>
  </si>
  <si>
    <t xml:space="preserve">Podrška Grada projektima org. i institucija van teritorije grada i BiH </t>
  </si>
  <si>
    <t>3.2.</t>
  </si>
  <si>
    <t>3.2.1.</t>
  </si>
  <si>
    <t>3.2.1.1.</t>
  </si>
  <si>
    <t>TRANSFERI OD MEĐUNARODNIH ORGANIZACIJA</t>
  </si>
  <si>
    <t>Transferi od međunarodnih organizacija</t>
  </si>
  <si>
    <t xml:space="preserve">  </t>
  </si>
  <si>
    <t xml:space="preserve">                  Na osnovu članova 32. do 66. Zakona o budžetima Federacije Bosne i Hercegovine ("Službene  novine Federacije</t>
  </si>
  <si>
    <t xml:space="preserve"> o pripadnosti  javnih  prihoda  Federacije Bosne  i  Hercegovine ("Službene novine Federacije Bosne i Hercegovine" broj 22/06,  </t>
  </si>
  <si>
    <t xml:space="preserve"> 43/08,22/09, 17/22,35/14 i 94/15) i člana 21. Statuta Grada Visoko("Službeni glasnik  Grada Visoko" broj 10/21), Gradsko vijeće</t>
  </si>
  <si>
    <t xml:space="preserve">               </t>
  </si>
  <si>
    <t xml:space="preserve">                                                                   </t>
  </si>
  <si>
    <t xml:space="preserve">     I. OPĆI DIO</t>
  </si>
  <si>
    <t xml:space="preserve">                                                       član 1.</t>
  </si>
  <si>
    <t>(sadržaj)</t>
  </si>
  <si>
    <t>NEUTROŠENA SREDSTVA PRIMITAKA IZ PRETHODNE GODINE</t>
  </si>
  <si>
    <t xml:space="preserve">                                                    član 2.</t>
  </si>
  <si>
    <t>(prihodi i izdaci)</t>
  </si>
  <si>
    <t xml:space="preserve">                                                                                                                         </t>
  </si>
  <si>
    <t>Izdaci za ugovorene usluge</t>
  </si>
  <si>
    <t>Podrška realizaciji projekata međunarodnih organizacija</t>
  </si>
  <si>
    <t>SLUŽBA ZA FINANSIJE,  PRIVREDU,  POSLOVNE PROSTORE I EKONOMSKI RAZVOJ</t>
  </si>
  <si>
    <t>Subvencija za održavanje redovnih linija javnog prevoza putnika na području Grada Visoko</t>
  </si>
  <si>
    <t>Transfer za podršku boračkom udruženju Patriotska liga</t>
  </si>
  <si>
    <t>Transfer za Crveni križ/krst Visoko</t>
  </si>
  <si>
    <t>1.2.41.</t>
  </si>
  <si>
    <t>Transfer za JU Dom zdravlja za specijalizaciju ljekara</t>
  </si>
  <si>
    <t>1.2.42.</t>
  </si>
  <si>
    <t>Transfer za JU Dom zdravlja za kiriju i završetak radova na izgradnji područne ambulante Poriječani</t>
  </si>
  <si>
    <t xml:space="preserve">                      BUDŽET GRADA VISOKO ZA 2026.GODINU  </t>
  </si>
  <si>
    <t>Budžet Grada Visoko (u daljem tekstu Budžet) za 2026.godinu sastoji se od pregleda prihoda i primitaka, te rashoda i izdataka:</t>
  </si>
  <si>
    <t xml:space="preserve">Prihodi i primici, rashodi i izdaci po grupama utvrđuju se u bilansu prihoda i izdataka za 2026.godinu kako slijedi:  </t>
  </si>
  <si>
    <t>član 3.</t>
  </si>
  <si>
    <t>(izdaci po budžetskim korisnicima)</t>
  </si>
  <si>
    <t>član 4.</t>
  </si>
  <si>
    <t>(korištenje tekuće rezerve)</t>
  </si>
  <si>
    <t>Zakona o budžetima Federacije Bosne i Hercegovine ("Službene novine Federacije Bosne i Hercegovine" broj 102/13,9/14,13/14,8/15,91/15,</t>
  </si>
  <si>
    <t>član 5.</t>
  </si>
  <si>
    <t>(završne odredbe)</t>
  </si>
  <si>
    <t>Visoko</t>
  </si>
  <si>
    <t xml:space="preserve">U tekuću rezervu u 2026.godini izdvojit će se iznos od 20.000,00 KM ili 0,06 % od ukupnih izdataka,a koristit će se u skladu sa članom 60. i 61. </t>
  </si>
  <si>
    <t>Budžet stupa na snagu danom objavljivanja u Službenom glasniku Grada Visoko, a primjenjivat će se od 01.01.2026.godine.</t>
  </si>
  <si>
    <t>Primici od kreditnog zaduživanja (nerealizovana sredstva iz prethodnog perioda)</t>
  </si>
  <si>
    <t xml:space="preserve">Primljeni tekući transferi </t>
  </si>
  <si>
    <t xml:space="preserve">Primljeni kapitalni transferi </t>
  </si>
  <si>
    <t>PRIMICI OD ZADUŽIVANJA (neutrošena sredstva primitaka iz prethodnih godina)</t>
  </si>
  <si>
    <t>2.4.1.2.</t>
  </si>
  <si>
    <t>2.4.1.3.</t>
  </si>
  <si>
    <t>2.4.1.4.</t>
  </si>
  <si>
    <t>2.4.2.</t>
  </si>
  <si>
    <t>2.4.2.1.</t>
  </si>
  <si>
    <t>2.4.3.</t>
  </si>
  <si>
    <t>2.4.3.1.</t>
  </si>
  <si>
    <t>2.4.4.</t>
  </si>
  <si>
    <t>2.4.4.1.</t>
  </si>
  <si>
    <t>2.4.4.2.</t>
  </si>
  <si>
    <t>2.5.2.2.</t>
  </si>
  <si>
    <t>2.5.2.3.</t>
  </si>
  <si>
    <t>2.5.4.3.</t>
  </si>
  <si>
    <t>2.5.4.4.</t>
  </si>
  <si>
    <t>3.1.1.2.</t>
  </si>
  <si>
    <t>3.1.1.3.</t>
  </si>
  <si>
    <t>Podrška biznisu,privrednicima i obrtnicima u skladu sa potpisanim Memorandumom o razumijevanju sa org.Caritas Svicarska</t>
  </si>
  <si>
    <t>TRANSFERI OD OSTALIH NIVOA VLASTI</t>
  </si>
  <si>
    <t>Nabavka opreme za vatrogasne jedinice iz sredstava viših nivoa vlasti</t>
  </si>
  <si>
    <t>Rekonstrukcija i investiciono održavanje zgrade Vatrogasnog doma iz sredstava naknada za vatrogastvo</t>
  </si>
  <si>
    <t>Rekonstrukcija i investiciono održavanje  zgrade Vatrogasnog doma iz sredstava viših nivoa vlasti</t>
  </si>
  <si>
    <t>Izdaci u Budžetu za 2026.godinu u iznosu od 33.966.200,00 KM raspoređuje se po korisnicima u Posebnom dijelu Budžeta kako slijedi:</t>
  </si>
  <si>
    <t xml:space="preserve"> Bosne  i  Hercegovine" broj 102/13, 9/14, 13/14, 8/15, 91/15, 102/15,104/16, 5/18,11/19,99/19,25a/22 i 7/25), člana 12. Zakona </t>
  </si>
  <si>
    <t>102/15,104/16,5/18,11/19,99/19,25a/22 i 7/25).</t>
  </si>
  <si>
    <t>Transferi za podrški službama zaštite i spašavanja u JU (nenamjenska sredstva budžeta)</t>
  </si>
  <si>
    <t xml:space="preserve"> Visoko na 14. sjednici održanoj 26.12.2025.godine donijelo je:</t>
  </si>
  <si>
    <t>BUDŽET                                              ZA 2026.g</t>
  </si>
  <si>
    <t>13.</t>
  </si>
  <si>
    <t>14.</t>
  </si>
  <si>
    <t xml:space="preserve"> BUDŽET                                           ZA 2026.g</t>
  </si>
  <si>
    <t>Broj: 02/1-02-380/25</t>
  </si>
  <si>
    <t>Datum: 26.12.2025.g</t>
  </si>
  <si>
    <t xml:space="preserve">                            Mr.Almir Ljeskovica</t>
  </si>
  <si>
    <t xml:space="preserve">                                                                                                                   GRADSKOG VIJEĆA VISOKO</t>
  </si>
  <si>
    <t xml:space="preserve">                                                                                                                           PREDSJEDAVAJUĆI</t>
  </si>
  <si>
    <t xml:space="preserve"> BUDŽET                                                    ZA 2026.g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</si>
</sst>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0"/>
      <name val="Times New Roman"/>
      <family val="1"/>
      <charset val="238"/>
    </font>
    <font>
      <b/>
      <sz val="7"/>
      <color theme="0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9"/>
      <color rgb="FFFF0000"/>
      <name val="Times New Roman"/>
      <family val="1"/>
    </font>
    <font>
      <sz val="9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23">
    <xf numFmtId="0" fontId="0" fillId="0" borderId="0" xfId="0"/>
    <xf numFmtId="0" fontId="2" fillId="2" borderId="2" xfId="1" applyNumberFormat="1" applyFont="1" applyBorder="1" applyAlignment="1">
      <alignment horizontal="left"/>
    </xf>
    <xf numFmtId="0" fontId="2" fillId="2" borderId="3" xfId="1" applyNumberFormat="1" applyFont="1" applyBorder="1"/>
    <xf numFmtId="0" fontId="2" fillId="2" borderId="4" xfId="1" applyNumberFormat="1" applyFont="1" applyBorder="1" applyAlignment="1">
      <alignment horizontal="right"/>
    </xf>
    <xf numFmtId="0" fontId="3" fillId="2" borderId="4" xfId="1" applyNumberFormat="1" applyFont="1" applyBorder="1" applyAlignment="1">
      <alignment horizontal="center"/>
    </xf>
    <xf numFmtId="0" fontId="4" fillId="0" borderId="0" xfId="0" applyFont="1"/>
    <xf numFmtId="0" fontId="2" fillId="2" borderId="4" xfId="1" applyNumberFormat="1" applyFont="1" applyBorder="1"/>
    <xf numFmtId="0" fontId="3" fillId="2" borderId="5" xfId="1" applyNumberFormat="1" applyFont="1" applyBorder="1"/>
    <xf numFmtId="0" fontId="2" fillId="2" borderId="5" xfId="1" applyNumberFormat="1" applyFont="1" applyBorder="1"/>
    <xf numFmtId="0" fontId="3" fillId="2" borderId="6" xfId="1" applyNumberFormat="1" applyFont="1" applyBorder="1"/>
    <xf numFmtId="0" fontId="2" fillId="2" borderId="8" xfId="1" applyNumberFormat="1" applyFont="1" applyBorder="1"/>
    <xf numFmtId="3" fontId="3" fillId="2" borderId="10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9" xfId="1" applyNumberFormat="1" applyFont="1" applyBorder="1"/>
    <xf numFmtId="0" fontId="2" fillId="2" borderId="9" xfId="1" applyNumberFormat="1" applyFont="1" applyBorder="1" applyAlignment="1">
      <alignment horizontal="right"/>
    </xf>
    <xf numFmtId="0" fontId="3" fillId="2" borderId="9" xfId="1" applyNumberFormat="1" applyFont="1" applyBorder="1"/>
    <xf numFmtId="0" fontId="6" fillId="0" borderId="0" xfId="0" applyFont="1"/>
    <xf numFmtId="0" fontId="7" fillId="0" borderId="8" xfId="0" applyFont="1" applyBorder="1"/>
    <xf numFmtId="0" fontId="7" fillId="0" borderId="8" xfId="0" applyFont="1" applyBorder="1" applyAlignment="1">
      <alignment horizontal="right"/>
    </xf>
    <xf numFmtId="0" fontId="8" fillId="0" borderId="8" xfId="0" applyFont="1" applyBorder="1"/>
    <xf numFmtId="0" fontId="7" fillId="0" borderId="0" xfId="0" applyFont="1"/>
    <xf numFmtId="0" fontId="9" fillId="0" borderId="10" xfId="0" applyFont="1" applyBorder="1"/>
    <xf numFmtId="0" fontId="9" fillId="0" borderId="10" xfId="0" applyFont="1" applyBorder="1" applyAlignment="1">
      <alignment horizontal="right"/>
    </xf>
    <xf numFmtId="0" fontId="10" fillId="0" borderId="10" xfId="0" applyFont="1" applyBorder="1"/>
    <xf numFmtId="0" fontId="9" fillId="0" borderId="0" xfId="0" applyFont="1"/>
    <xf numFmtId="0" fontId="6" fillId="0" borderId="10" xfId="0" applyFont="1" applyBorder="1"/>
    <xf numFmtId="0" fontId="6" fillId="0" borderId="10" xfId="0" applyFont="1" applyBorder="1" applyAlignment="1">
      <alignment horizontal="right"/>
    </xf>
    <xf numFmtId="0" fontId="5" fillId="0" borderId="10" xfId="0" applyFont="1" applyBorder="1"/>
    <xf numFmtId="0" fontId="8" fillId="0" borderId="10" xfId="0" applyFont="1" applyBorder="1"/>
    <xf numFmtId="0" fontId="9" fillId="0" borderId="8" xfId="0" applyFont="1" applyBorder="1"/>
    <xf numFmtId="0" fontId="9" fillId="0" borderId="8" xfId="0" applyFont="1" applyBorder="1" applyAlignment="1">
      <alignment horizontal="right"/>
    </xf>
    <xf numFmtId="0" fontId="10" fillId="0" borderId="8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5" fillId="0" borderId="4" xfId="0" applyFont="1" applyBorder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3" fontId="13" fillId="0" borderId="0" xfId="0" applyNumberFormat="1" applyFont="1"/>
    <xf numFmtId="0" fontId="2" fillId="2" borderId="10" xfId="1" applyNumberFormat="1" applyFont="1" applyBorder="1" applyAlignment="1">
      <alignment horizontal="center"/>
    </xf>
    <xf numFmtId="0" fontId="3" fillId="2" borderId="10" xfId="1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2" fillId="2" borderId="10" xfId="1" applyNumberFormat="1" applyFont="1" applyBorder="1"/>
    <xf numFmtId="0" fontId="2" fillId="2" borderId="11" xfId="1" applyNumberFormat="1" applyFont="1" applyBorder="1"/>
    <xf numFmtId="0" fontId="2" fillId="2" borderId="11" xfId="1" applyNumberFormat="1" applyFont="1" applyBorder="1" applyAlignment="1">
      <alignment horizontal="right"/>
    </xf>
    <xf numFmtId="0" fontId="14" fillId="2" borderId="5" xfId="1" applyNumberFormat="1" applyFont="1" applyBorder="1" applyAlignment="1">
      <alignment wrapText="1"/>
    </xf>
    <xf numFmtId="0" fontId="2" fillId="2" borderId="5" xfId="1" applyNumberFormat="1" applyFont="1" applyBorder="1" applyAlignment="1">
      <alignment horizontal="center"/>
    </xf>
    <xf numFmtId="0" fontId="7" fillId="0" borderId="10" xfId="0" applyFont="1" applyBorder="1"/>
    <xf numFmtId="0" fontId="6" fillId="0" borderId="10" xfId="0" applyFont="1" applyBorder="1" applyAlignment="1">
      <alignment horizontal="left"/>
    </xf>
    <xf numFmtId="0" fontId="2" fillId="2" borderId="7" xfId="1" applyNumberFormat="1" applyFont="1" applyBorder="1" applyAlignment="1">
      <alignment horizontal="center" wrapText="1"/>
    </xf>
    <xf numFmtId="0" fontId="15" fillId="2" borderId="5" xfId="1" applyNumberFormat="1" applyFont="1" applyBorder="1" applyAlignment="1">
      <alignment wrapText="1"/>
    </xf>
    <xf numFmtId="0" fontId="15" fillId="2" borderId="5" xfId="1" applyNumberFormat="1" applyFont="1" applyBorder="1" applyAlignment="1">
      <alignment horizontal="center" wrapText="1"/>
    </xf>
    <xf numFmtId="16" fontId="6" fillId="0" borderId="10" xfId="0" applyNumberFormat="1" applyFont="1" applyBorder="1" applyAlignment="1">
      <alignment horizontal="right"/>
    </xf>
    <xf numFmtId="14" fontId="6" fillId="0" borderId="10" xfId="0" applyNumberFormat="1" applyFont="1" applyBorder="1" applyAlignment="1">
      <alignment horizontal="right"/>
    </xf>
    <xf numFmtId="3" fontId="3" fillId="2" borderId="4" xfId="1" applyNumberFormat="1" applyFont="1" applyBorder="1" applyAlignment="1">
      <alignment horizontal="center"/>
    </xf>
    <xf numFmtId="3" fontId="3" fillId="2" borderId="5" xfId="1" applyNumberFormat="1" applyFont="1" applyBorder="1" applyAlignment="1">
      <alignment horizontal="center"/>
    </xf>
    <xf numFmtId="3" fontId="3" fillId="2" borderId="9" xfId="1" applyNumberFormat="1" applyFont="1" applyBorder="1"/>
    <xf numFmtId="3" fontId="8" fillId="0" borderId="8" xfId="0" applyNumberFormat="1" applyFont="1" applyBorder="1"/>
    <xf numFmtId="3" fontId="10" fillId="0" borderId="10" xfId="0" applyNumberFormat="1" applyFont="1" applyBorder="1"/>
    <xf numFmtId="3" fontId="10" fillId="0" borderId="10" xfId="0" applyNumberFormat="1" applyFont="1" applyBorder="1" applyAlignment="1">
      <alignment horizontal="right"/>
    </xf>
    <xf numFmtId="3" fontId="5" fillId="0" borderId="10" xfId="0" applyNumberFormat="1" applyFont="1" applyBorder="1"/>
    <xf numFmtId="3" fontId="10" fillId="0" borderId="8" xfId="0" applyNumberFormat="1" applyFont="1" applyBorder="1"/>
    <xf numFmtId="3" fontId="5" fillId="0" borderId="4" xfId="0" applyNumberFormat="1" applyFont="1" applyBorder="1"/>
    <xf numFmtId="3" fontId="3" fillId="2" borderId="11" xfId="1" applyNumberFormat="1" applyFont="1" applyBorder="1"/>
    <xf numFmtId="3" fontId="10" fillId="0" borderId="4" xfId="0" applyNumberFormat="1" applyFont="1" applyBorder="1"/>
    <xf numFmtId="3" fontId="8" fillId="0" borderId="10" xfId="0" applyNumberFormat="1" applyFont="1" applyBorder="1"/>
    <xf numFmtId="0" fontId="16" fillId="0" borderId="0" xfId="0" applyFont="1"/>
    <xf numFmtId="0" fontId="17" fillId="0" borderId="0" xfId="0" applyFont="1"/>
    <xf numFmtId="0" fontId="7" fillId="0" borderId="1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/>
    <xf numFmtId="3" fontId="5" fillId="0" borderId="0" xfId="0" applyNumberFormat="1" applyFont="1"/>
    <xf numFmtId="0" fontId="17" fillId="0" borderId="0" xfId="0" applyFont="1" applyAlignment="1">
      <alignment horizontal="right"/>
    </xf>
    <xf numFmtId="3" fontId="17" fillId="0" borderId="0" xfId="0" applyNumberFormat="1" applyFont="1"/>
    <xf numFmtId="3" fontId="14" fillId="2" borderId="5" xfId="1" applyNumberFormat="1" applyFont="1" applyBorder="1" applyAlignment="1">
      <alignment horizontal="center" wrapText="1"/>
    </xf>
    <xf numFmtId="0" fontId="6" fillId="0" borderId="10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20" fillId="0" borderId="0" xfId="0" applyFont="1"/>
    <xf numFmtId="0" fontId="2" fillId="2" borderId="4" xfId="1" applyNumberFormat="1" applyFont="1" applyBorder="1" applyAlignment="1">
      <alignment horizontal="center"/>
    </xf>
    <xf numFmtId="3" fontId="5" fillId="3" borderId="10" xfId="0" applyNumberFormat="1" applyFont="1" applyFill="1" applyBorder="1"/>
    <xf numFmtId="0" fontId="12" fillId="0" borderId="0" xfId="0" applyNumberFormat="1" applyFont="1"/>
    <xf numFmtId="0" fontId="12" fillId="0" borderId="0" xfId="0" applyNumberFormat="1" applyFont="1" applyAlignment="1">
      <alignment horizontal="right"/>
    </xf>
    <xf numFmtId="3" fontId="5" fillId="3" borderId="4" xfId="0" applyNumberFormat="1" applyFont="1" applyFill="1" applyBorder="1"/>
    <xf numFmtId="3" fontId="10" fillId="3" borderId="10" xfId="0" applyNumberFormat="1" applyFont="1" applyFill="1" applyBorder="1"/>
    <xf numFmtId="0" fontId="22" fillId="0" borderId="10" xfId="0" applyFont="1" applyBorder="1" applyAlignment="1">
      <alignment wrapText="1"/>
    </xf>
    <xf numFmtId="3" fontId="6" fillId="0" borderId="0" xfId="0" applyNumberFormat="1" applyFont="1"/>
    <xf numFmtId="0" fontId="23" fillId="0" borderId="0" xfId="0" applyFont="1" applyAlignment="1">
      <alignment horizontal="right"/>
    </xf>
    <xf numFmtId="0" fontId="23" fillId="0" borderId="0" xfId="0" applyFont="1"/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5" fillId="0" borderId="10" xfId="0" applyFont="1" applyBorder="1" applyAlignment="1">
      <alignment wrapText="1"/>
    </xf>
    <xf numFmtId="0" fontId="10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10" fillId="0" borderId="10" xfId="0" applyFont="1" applyBorder="1" applyAlignment="1">
      <alignment horizontal="right"/>
    </xf>
    <xf numFmtId="0" fontId="10" fillId="0" borderId="10" xfId="0" applyFont="1" applyBorder="1" applyAlignment="1">
      <alignment wrapText="1"/>
    </xf>
    <xf numFmtId="3" fontId="10" fillId="0" borderId="10" xfId="0" applyNumberFormat="1" applyFont="1" applyBorder="1" applyAlignment="1"/>
    <xf numFmtId="0" fontId="25" fillId="0" borderId="10" xfId="0" applyFont="1" applyBorder="1" applyAlignment="1">
      <alignment horizontal="right"/>
    </xf>
    <xf numFmtId="0" fontId="25" fillId="0" borderId="10" xfId="0" applyFont="1" applyBorder="1" applyAlignment="1">
      <alignment wrapText="1"/>
    </xf>
    <xf numFmtId="3" fontId="25" fillId="0" borderId="10" xfId="0" applyNumberFormat="1" applyFont="1" applyBorder="1" applyAlignment="1"/>
    <xf numFmtId="0" fontId="5" fillId="0" borderId="10" xfId="0" applyFont="1" applyBorder="1" applyAlignment="1">
      <alignment horizontal="right"/>
    </xf>
    <xf numFmtId="3" fontId="5" fillId="0" borderId="10" xfId="0" applyNumberFormat="1" applyFont="1" applyBorder="1" applyAlignment="1"/>
    <xf numFmtId="0" fontId="17" fillId="0" borderId="0" xfId="0" applyFont="1" applyBorder="1" applyAlignment="1">
      <alignment horizontal="right"/>
    </xf>
    <xf numFmtId="0" fontId="17" fillId="0" borderId="0" xfId="0" applyFont="1" applyBorder="1"/>
    <xf numFmtId="3" fontId="17" fillId="0" borderId="0" xfId="0" applyNumberFormat="1" applyFont="1" applyBorder="1"/>
    <xf numFmtId="0" fontId="6" fillId="0" borderId="0" xfId="0" applyNumberFormat="1" applyFont="1"/>
    <xf numFmtId="0" fontId="6" fillId="0" borderId="0" xfId="0" applyNumberFormat="1" applyFont="1" applyAlignment="1">
      <alignment horizontal="right"/>
    </xf>
    <xf numFmtId="0" fontId="2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17" fillId="0" borderId="0" xfId="0" applyNumberFormat="1" applyFont="1"/>
    <xf numFmtId="0" fontId="17" fillId="0" borderId="0" xfId="0" applyNumberFormat="1" applyFont="1" applyAlignment="1">
      <alignment horizontal="right"/>
    </xf>
    <xf numFmtId="0" fontId="17" fillId="0" borderId="0" xfId="0" applyNumberFormat="1" applyFont="1" applyAlignment="1">
      <alignment horizontal="center"/>
    </xf>
    <xf numFmtId="0" fontId="26" fillId="2" borderId="9" xfId="1" applyNumberFormat="1" applyFont="1" applyBorder="1" applyAlignment="1">
      <alignment horizontal="center" wrapText="1"/>
    </xf>
    <xf numFmtId="0" fontId="26" fillId="2" borderId="9" xfId="1" applyNumberFormat="1" applyFont="1" applyBorder="1" applyAlignment="1">
      <alignment horizontal="left" wrapText="1"/>
    </xf>
    <xf numFmtId="0" fontId="26" fillId="2" borderId="9" xfId="1" applyNumberFormat="1" applyFont="1" applyBorder="1" applyAlignment="1">
      <alignment horizontal="center"/>
    </xf>
    <xf numFmtId="0" fontId="26" fillId="2" borderId="11" xfId="1" applyNumberFormat="1" applyFont="1" applyBorder="1" applyAlignment="1">
      <alignment horizontal="center"/>
    </xf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8"/>
  <sheetViews>
    <sheetView tabSelected="1" zoomScale="140" zoomScaleNormal="140" workbookViewId="0">
      <selection activeCell="B1" sqref="B1"/>
    </sheetView>
  </sheetViews>
  <sheetFormatPr defaultRowHeight="15"/>
  <cols>
    <col min="1" max="1" width="6.140625" customWidth="1"/>
    <col min="2" max="2" width="81.7109375" customWidth="1"/>
    <col min="3" max="3" width="22.42578125" customWidth="1"/>
    <col min="254" max="254" width="6.140625" customWidth="1"/>
    <col min="255" max="255" width="56.85546875" customWidth="1"/>
    <col min="256" max="256" width="22.85546875" customWidth="1"/>
    <col min="257" max="257" width="10.5703125" customWidth="1"/>
    <col min="510" max="510" width="6.140625" customWidth="1"/>
    <col min="511" max="511" width="56.85546875" customWidth="1"/>
    <col min="512" max="512" width="22.85546875" customWidth="1"/>
    <col min="513" max="513" width="10.5703125" customWidth="1"/>
    <col min="766" max="766" width="6.140625" customWidth="1"/>
    <col min="767" max="767" width="56.85546875" customWidth="1"/>
    <col min="768" max="768" width="22.85546875" customWidth="1"/>
    <col min="769" max="769" width="10.5703125" customWidth="1"/>
    <col min="1022" max="1022" width="6.140625" customWidth="1"/>
    <col min="1023" max="1023" width="56.85546875" customWidth="1"/>
    <col min="1024" max="1024" width="22.85546875" customWidth="1"/>
    <col min="1025" max="1025" width="10.5703125" customWidth="1"/>
    <col min="1278" max="1278" width="6.140625" customWidth="1"/>
    <col min="1279" max="1279" width="56.85546875" customWidth="1"/>
    <col min="1280" max="1280" width="22.85546875" customWidth="1"/>
    <col min="1281" max="1281" width="10.5703125" customWidth="1"/>
    <col min="1534" max="1534" width="6.140625" customWidth="1"/>
    <col min="1535" max="1535" width="56.85546875" customWidth="1"/>
    <col min="1536" max="1536" width="22.85546875" customWidth="1"/>
    <col min="1537" max="1537" width="10.5703125" customWidth="1"/>
    <col min="1790" max="1790" width="6.140625" customWidth="1"/>
    <col min="1791" max="1791" width="56.85546875" customWidth="1"/>
    <col min="1792" max="1792" width="22.85546875" customWidth="1"/>
    <col min="1793" max="1793" width="10.5703125" customWidth="1"/>
    <col min="2046" max="2046" width="6.140625" customWidth="1"/>
    <col min="2047" max="2047" width="56.85546875" customWidth="1"/>
    <col min="2048" max="2048" width="22.85546875" customWidth="1"/>
    <col min="2049" max="2049" width="10.5703125" customWidth="1"/>
    <col min="2302" max="2302" width="6.140625" customWidth="1"/>
    <col min="2303" max="2303" width="56.85546875" customWidth="1"/>
    <col min="2304" max="2304" width="22.85546875" customWidth="1"/>
    <col min="2305" max="2305" width="10.5703125" customWidth="1"/>
    <col min="2558" max="2558" width="6.140625" customWidth="1"/>
    <col min="2559" max="2559" width="56.85546875" customWidth="1"/>
    <col min="2560" max="2560" width="22.85546875" customWidth="1"/>
    <col min="2561" max="2561" width="10.5703125" customWidth="1"/>
    <col min="2814" max="2814" width="6.140625" customWidth="1"/>
    <col min="2815" max="2815" width="56.85546875" customWidth="1"/>
    <col min="2816" max="2816" width="22.85546875" customWidth="1"/>
    <col min="2817" max="2817" width="10.5703125" customWidth="1"/>
    <col min="3070" max="3070" width="6.140625" customWidth="1"/>
    <col min="3071" max="3071" width="56.85546875" customWidth="1"/>
    <col min="3072" max="3072" width="22.85546875" customWidth="1"/>
    <col min="3073" max="3073" width="10.5703125" customWidth="1"/>
    <col min="3326" max="3326" width="6.140625" customWidth="1"/>
    <col min="3327" max="3327" width="56.85546875" customWidth="1"/>
    <col min="3328" max="3328" width="22.85546875" customWidth="1"/>
    <col min="3329" max="3329" width="10.5703125" customWidth="1"/>
    <col min="3582" max="3582" width="6.140625" customWidth="1"/>
    <col min="3583" max="3583" width="56.85546875" customWidth="1"/>
    <col min="3584" max="3584" width="22.85546875" customWidth="1"/>
    <col min="3585" max="3585" width="10.5703125" customWidth="1"/>
    <col min="3838" max="3838" width="6.140625" customWidth="1"/>
    <col min="3839" max="3839" width="56.85546875" customWidth="1"/>
    <col min="3840" max="3840" width="22.85546875" customWidth="1"/>
    <col min="3841" max="3841" width="10.5703125" customWidth="1"/>
    <col min="4094" max="4094" width="6.140625" customWidth="1"/>
    <col min="4095" max="4095" width="56.85546875" customWidth="1"/>
    <col min="4096" max="4096" width="22.85546875" customWidth="1"/>
    <col min="4097" max="4097" width="10.5703125" customWidth="1"/>
    <col min="4350" max="4350" width="6.140625" customWidth="1"/>
    <col min="4351" max="4351" width="56.85546875" customWidth="1"/>
    <col min="4352" max="4352" width="22.85546875" customWidth="1"/>
    <col min="4353" max="4353" width="10.5703125" customWidth="1"/>
    <col min="4606" max="4606" width="6.140625" customWidth="1"/>
    <col min="4607" max="4607" width="56.85546875" customWidth="1"/>
    <col min="4608" max="4608" width="22.85546875" customWidth="1"/>
    <col min="4609" max="4609" width="10.5703125" customWidth="1"/>
    <col min="4862" max="4862" width="6.140625" customWidth="1"/>
    <col min="4863" max="4863" width="56.85546875" customWidth="1"/>
    <col min="4864" max="4864" width="22.85546875" customWidth="1"/>
    <col min="4865" max="4865" width="10.5703125" customWidth="1"/>
    <col min="5118" max="5118" width="6.140625" customWidth="1"/>
    <col min="5119" max="5119" width="56.85546875" customWidth="1"/>
    <col min="5120" max="5120" width="22.85546875" customWidth="1"/>
    <col min="5121" max="5121" width="10.5703125" customWidth="1"/>
    <col min="5374" max="5374" width="6.140625" customWidth="1"/>
    <col min="5375" max="5375" width="56.85546875" customWidth="1"/>
    <col min="5376" max="5376" width="22.85546875" customWidth="1"/>
    <col min="5377" max="5377" width="10.5703125" customWidth="1"/>
    <col min="5630" max="5630" width="6.140625" customWidth="1"/>
    <col min="5631" max="5631" width="56.85546875" customWidth="1"/>
    <col min="5632" max="5632" width="22.85546875" customWidth="1"/>
    <col min="5633" max="5633" width="10.5703125" customWidth="1"/>
    <col min="5886" max="5886" width="6.140625" customWidth="1"/>
    <col min="5887" max="5887" width="56.85546875" customWidth="1"/>
    <col min="5888" max="5888" width="22.85546875" customWidth="1"/>
    <col min="5889" max="5889" width="10.5703125" customWidth="1"/>
    <col min="6142" max="6142" width="6.140625" customWidth="1"/>
    <col min="6143" max="6143" width="56.85546875" customWidth="1"/>
    <col min="6144" max="6144" width="22.85546875" customWidth="1"/>
    <col min="6145" max="6145" width="10.5703125" customWidth="1"/>
    <col min="6398" max="6398" width="6.140625" customWidth="1"/>
    <col min="6399" max="6399" width="56.85546875" customWidth="1"/>
    <col min="6400" max="6400" width="22.85546875" customWidth="1"/>
    <col min="6401" max="6401" width="10.5703125" customWidth="1"/>
    <col min="6654" max="6654" width="6.140625" customWidth="1"/>
    <col min="6655" max="6655" width="56.85546875" customWidth="1"/>
    <col min="6656" max="6656" width="22.85546875" customWidth="1"/>
    <col min="6657" max="6657" width="10.5703125" customWidth="1"/>
    <col min="6910" max="6910" width="6.140625" customWidth="1"/>
    <col min="6911" max="6911" width="56.85546875" customWidth="1"/>
    <col min="6912" max="6912" width="22.85546875" customWidth="1"/>
    <col min="6913" max="6913" width="10.5703125" customWidth="1"/>
    <col min="7166" max="7166" width="6.140625" customWidth="1"/>
    <col min="7167" max="7167" width="56.85546875" customWidth="1"/>
    <col min="7168" max="7168" width="22.85546875" customWidth="1"/>
    <col min="7169" max="7169" width="10.5703125" customWidth="1"/>
    <col min="7422" max="7422" width="6.140625" customWidth="1"/>
    <col min="7423" max="7423" width="56.85546875" customWidth="1"/>
    <col min="7424" max="7424" width="22.85546875" customWidth="1"/>
    <col min="7425" max="7425" width="10.5703125" customWidth="1"/>
    <col min="7678" max="7678" width="6.140625" customWidth="1"/>
    <col min="7679" max="7679" width="56.85546875" customWidth="1"/>
    <col min="7680" max="7680" width="22.85546875" customWidth="1"/>
    <col min="7681" max="7681" width="10.5703125" customWidth="1"/>
    <col min="7934" max="7934" width="6.140625" customWidth="1"/>
    <col min="7935" max="7935" width="56.85546875" customWidth="1"/>
    <col min="7936" max="7936" width="22.85546875" customWidth="1"/>
    <col min="7937" max="7937" width="10.5703125" customWidth="1"/>
    <col min="8190" max="8190" width="6.140625" customWidth="1"/>
    <col min="8191" max="8191" width="56.85546875" customWidth="1"/>
    <col min="8192" max="8192" width="22.85546875" customWidth="1"/>
    <col min="8193" max="8193" width="10.5703125" customWidth="1"/>
    <col min="8446" max="8446" width="6.140625" customWidth="1"/>
    <col min="8447" max="8447" width="56.85546875" customWidth="1"/>
    <col min="8448" max="8448" width="22.85546875" customWidth="1"/>
    <col min="8449" max="8449" width="10.5703125" customWidth="1"/>
    <col min="8702" max="8702" width="6.140625" customWidth="1"/>
    <col min="8703" max="8703" width="56.85546875" customWidth="1"/>
    <col min="8704" max="8704" width="22.85546875" customWidth="1"/>
    <col min="8705" max="8705" width="10.5703125" customWidth="1"/>
    <col min="8958" max="8958" width="6.140625" customWidth="1"/>
    <col min="8959" max="8959" width="56.85546875" customWidth="1"/>
    <col min="8960" max="8960" width="22.85546875" customWidth="1"/>
    <col min="8961" max="8961" width="10.5703125" customWidth="1"/>
    <col min="9214" max="9214" width="6.140625" customWidth="1"/>
    <col min="9215" max="9215" width="56.85546875" customWidth="1"/>
    <col min="9216" max="9216" width="22.85546875" customWidth="1"/>
    <col min="9217" max="9217" width="10.5703125" customWidth="1"/>
    <col min="9470" max="9470" width="6.140625" customWidth="1"/>
    <col min="9471" max="9471" width="56.85546875" customWidth="1"/>
    <col min="9472" max="9472" width="22.85546875" customWidth="1"/>
    <col min="9473" max="9473" width="10.5703125" customWidth="1"/>
    <col min="9726" max="9726" width="6.140625" customWidth="1"/>
    <col min="9727" max="9727" width="56.85546875" customWidth="1"/>
    <col min="9728" max="9728" width="22.85546875" customWidth="1"/>
    <col min="9729" max="9729" width="10.5703125" customWidth="1"/>
    <col min="9982" max="9982" width="6.140625" customWidth="1"/>
    <col min="9983" max="9983" width="56.85546875" customWidth="1"/>
    <col min="9984" max="9984" width="22.85546875" customWidth="1"/>
    <col min="9985" max="9985" width="10.5703125" customWidth="1"/>
    <col min="10238" max="10238" width="6.140625" customWidth="1"/>
    <col min="10239" max="10239" width="56.85546875" customWidth="1"/>
    <col min="10240" max="10240" width="22.85546875" customWidth="1"/>
    <col min="10241" max="10241" width="10.5703125" customWidth="1"/>
    <col min="10494" max="10494" width="6.140625" customWidth="1"/>
    <col min="10495" max="10495" width="56.85546875" customWidth="1"/>
    <col min="10496" max="10496" width="22.85546875" customWidth="1"/>
    <col min="10497" max="10497" width="10.5703125" customWidth="1"/>
    <col min="10750" max="10750" width="6.140625" customWidth="1"/>
    <col min="10751" max="10751" width="56.85546875" customWidth="1"/>
    <col min="10752" max="10752" width="22.85546875" customWidth="1"/>
    <col min="10753" max="10753" width="10.5703125" customWidth="1"/>
    <col min="11006" max="11006" width="6.140625" customWidth="1"/>
    <col min="11007" max="11007" width="56.85546875" customWidth="1"/>
    <col min="11008" max="11008" width="22.85546875" customWidth="1"/>
    <col min="11009" max="11009" width="10.5703125" customWidth="1"/>
    <col min="11262" max="11262" width="6.140625" customWidth="1"/>
    <col min="11263" max="11263" width="56.85546875" customWidth="1"/>
    <col min="11264" max="11264" width="22.85546875" customWidth="1"/>
    <col min="11265" max="11265" width="10.5703125" customWidth="1"/>
    <col min="11518" max="11518" width="6.140625" customWidth="1"/>
    <col min="11519" max="11519" width="56.85546875" customWidth="1"/>
    <col min="11520" max="11520" width="22.85546875" customWidth="1"/>
    <col min="11521" max="11521" width="10.5703125" customWidth="1"/>
    <col min="11774" max="11774" width="6.140625" customWidth="1"/>
    <col min="11775" max="11775" width="56.85546875" customWidth="1"/>
    <col min="11776" max="11776" width="22.85546875" customWidth="1"/>
    <col min="11777" max="11777" width="10.5703125" customWidth="1"/>
    <col min="12030" max="12030" width="6.140625" customWidth="1"/>
    <col min="12031" max="12031" width="56.85546875" customWidth="1"/>
    <col min="12032" max="12032" width="22.85546875" customWidth="1"/>
    <col min="12033" max="12033" width="10.5703125" customWidth="1"/>
    <col min="12286" max="12286" width="6.140625" customWidth="1"/>
    <col min="12287" max="12287" width="56.85546875" customWidth="1"/>
    <col min="12288" max="12288" width="22.85546875" customWidth="1"/>
    <col min="12289" max="12289" width="10.5703125" customWidth="1"/>
    <col min="12542" max="12542" width="6.140625" customWidth="1"/>
    <col min="12543" max="12543" width="56.85546875" customWidth="1"/>
    <col min="12544" max="12544" width="22.85546875" customWidth="1"/>
    <col min="12545" max="12545" width="10.5703125" customWidth="1"/>
    <col min="12798" max="12798" width="6.140625" customWidth="1"/>
    <col min="12799" max="12799" width="56.85546875" customWidth="1"/>
    <col min="12800" max="12800" width="22.85546875" customWidth="1"/>
    <col min="12801" max="12801" width="10.5703125" customWidth="1"/>
    <col min="13054" max="13054" width="6.140625" customWidth="1"/>
    <col min="13055" max="13055" width="56.85546875" customWidth="1"/>
    <col min="13056" max="13056" width="22.85546875" customWidth="1"/>
    <col min="13057" max="13057" width="10.5703125" customWidth="1"/>
    <col min="13310" max="13310" width="6.140625" customWidth="1"/>
    <col min="13311" max="13311" width="56.85546875" customWidth="1"/>
    <col min="13312" max="13312" width="22.85546875" customWidth="1"/>
    <col min="13313" max="13313" width="10.5703125" customWidth="1"/>
    <col min="13566" max="13566" width="6.140625" customWidth="1"/>
    <col min="13567" max="13567" width="56.85546875" customWidth="1"/>
    <col min="13568" max="13568" width="22.85546875" customWidth="1"/>
    <col min="13569" max="13569" width="10.5703125" customWidth="1"/>
    <col min="13822" max="13822" width="6.140625" customWidth="1"/>
    <col min="13823" max="13823" width="56.85546875" customWidth="1"/>
    <col min="13824" max="13824" width="22.85546875" customWidth="1"/>
    <col min="13825" max="13825" width="10.5703125" customWidth="1"/>
    <col min="14078" max="14078" width="6.140625" customWidth="1"/>
    <col min="14079" max="14079" width="56.85546875" customWidth="1"/>
    <col min="14080" max="14080" width="22.85546875" customWidth="1"/>
    <col min="14081" max="14081" width="10.5703125" customWidth="1"/>
    <col min="14334" max="14334" width="6.140625" customWidth="1"/>
    <col min="14335" max="14335" width="56.85546875" customWidth="1"/>
    <col min="14336" max="14336" width="22.85546875" customWidth="1"/>
    <col min="14337" max="14337" width="10.5703125" customWidth="1"/>
    <col min="14590" max="14590" width="6.140625" customWidth="1"/>
    <col min="14591" max="14591" width="56.85546875" customWidth="1"/>
    <col min="14592" max="14592" width="22.85546875" customWidth="1"/>
    <col min="14593" max="14593" width="10.5703125" customWidth="1"/>
    <col min="14846" max="14846" width="6.140625" customWidth="1"/>
    <col min="14847" max="14847" width="56.85546875" customWidth="1"/>
    <col min="14848" max="14848" width="22.85546875" customWidth="1"/>
    <col min="14849" max="14849" width="10.5703125" customWidth="1"/>
    <col min="15102" max="15102" width="6.140625" customWidth="1"/>
    <col min="15103" max="15103" width="56.85546875" customWidth="1"/>
    <col min="15104" max="15104" width="22.85546875" customWidth="1"/>
    <col min="15105" max="15105" width="10.5703125" customWidth="1"/>
    <col min="15358" max="15358" width="6.140625" customWidth="1"/>
    <col min="15359" max="15359" width="56.85546875" customWidth="1"/>
    <col min="15360" max="15360" width="22.85546875" customWidth="1"/>
    <col min="15361" max="15361" width="10.5703125" customWidth="1"/>
    <col min="15614" max="15614" width="6.140625" customWidth="1"/>
    <col min="15615" max="15615" width="56.85546875" customWidth="1"/>
    <col min="15616" max="15616" width="22.85546875" customWidth="1"/>
    <col min="15617" max="15617" width="10.5703125" customWidth="1"/>
    <col min="15870" max="15870" width="6.140625" customWidth="1"/>
    <col min="15871" max="15871" width="56.85546875" customWidth="1"/>
    <col min="15872" max="15872" width="22.85546875" customWidth="1"/>
    <col min="15873" max="15873" width="10.5703125" customWidth="1"/>
    <col min="16126" max="16126" width="6.140625" customWidth="1"/>
    <col min="16127" max="16127" width="56.85546875" customWidth="1"/>
    <col min="16128" max="16128" width="22.85546875" customWidth="1"/>
    <col min="16129" max="16129" width="10.5703125" customWidth="1"/>
  </cols>
  <sheetData>
    <row r="1" spans="1:3" s="81" customFormat="1">
      <c r="C1" s="90"/>
    </row>
    <row r="2" spans="1:3" s="74" customFormat="1" ht="12.75">
      <c r="A2" s="74" t="s">
        <v>509</v>
      </c>
    </row>
    <row r="3" spans="1:3" s="71" customFormat="1" ht="15.75">
      <c r="A3" s="71" t="s">
        <v>510</v>
      </c>
    </row>
    <row r="4" spans="1:3" s="71" customFormat="1" ht="15.75">
      <c r="A4" s="71" t="s">
        <v>571</v>
      </c>
    </row>
    <row r="5" spans="1:3" s="71" customFormat="1" ht="15.75">
      <c r="A5" s="71" t="s">
        <v>511</v>
      </c>
    </row>
    <row r="6" spans="1:3" s="71" customFormat="1" ht="15.75">
      <c r="A6" s="71" t="s">
        <v>512</v>
      </c>
    </row>
    <row r="7" spans="1:3" s="71" customFormat="1" ht="15.75">
      <c r="A7" s="71" t="s">
        <v>574</v>
      </c>
    </row>
    <row r="8" spans="1:3" s="71" customFormat="1" ht="15.75"/>
    <row r="9" spans="1:3" s="81" customFormat="1"/>
    <row r="10" spans="1:3" s="91" customFormat="1" ht="18.75">
      <c r="A10" s="91" t="s">
        <v>513</v>
      </c>
      <c r="B10" s="92" t="s">
        <v>514</v>
      </c>
    </row>
    <row r="11" spans="1:3" s="91" customFormat="1" ht="18.75">
      <c r="B11" s="92" t="s">
        <v>532</v>
      </c>
    </row>
    <row r="12" spans="1:3" s="91" customFormat="1" ht="14.25">
      <c r="B12" s="93"/>
    </row>
    <row r="13" spans="1:3" s="94" customFormat="1" ht="15.75">
      <c r="B13" s="95" t="s">
        <v>515</v>
      </c>
    </row>
    <row r="14" spans="1:3" s="71" customFormat="1" ht="15.75">
      <c r="B14" s="76"/>
    </row>
    <row r="15" spans="1:3" s="71" customFormat="1" ht="15.75">
      <c r="B15" s="96" t="s">
        <v>516</v>
      </c>
    </row>
    <row r="16" spans="1:3" s="71" customFormat="1" ht="15.75">
      <c r="B16" s="97" t="s">
        <v>517</v>
      </c>
    </row>
    <row r="17" spans="1:3" s="71" customFormat="1" ht="15.75"/>
    <row r="18" spans="1:3" s="71" customFormat="1" ht="15.75">
      <c r="A18" s="71" t="s">
        <v>533</v>
      </c>
    </row>
    <row r="19" spans="1:3" s="71" customFormat="1" ht="15.75"/>
    <row r="20" spans="1:3" s="71" customFormat="1" ht="48.75" customHeight="1">
      <c r="A20" s="98" t="s">
        <v>457</v>
      </c>
      <c r="B20" s="99" t="s">
        <v>1</v>
      </c>
      <c r="C20" s="100" t="s">
        <v>575</v>
      </c>
    </row>
    <row r="21" spans="1:3" s="71" customFormat="1" ht="15.75">
      <c r="A21" s="101" t="s">
        <v>288</v>
      </c>
      <c r="B21" s="102" t="s">
        <v>458</v>
      </c>
      <c r="C21" s="103">
        <f>SUM(C22+C26+C32+C30)</f>
        <v>33066200</v>
      </c>
    </row>
    <row r="22" spans="1:3" s="71" customFormat="1" ht="15.75">
      <c r="A22" s="104" t="s">
        <v>10</v>
      </c>
      <c r="B22" s="105" t="s">
        <v>9</v>
      </c>
      <c r="C22" s="106">
        <f>SUM(C23:C25)</f>
        <v>15158400</v>
      </c>
    </row>
    <row r="23" spans="1:3" s="71" customFormat="1" ht="15.75">
      <c r="A23" s="107" t="s">
        <v>12</v>
      </c>
      <c r="B23" s="98" t="s">
        <v>459</v>
      </c>
      <c r="C23" s="108">
        <v>2050000</v>
      </c>
    </row>
    <row r="24" spans="1:3" s="71" customFormat="1" ht="15.75">
      <c r="A24" s="107" t="s">
        <v>20</v>
      </c>
      <c r="B24" s="98" t="s">
        <v>32</v>
      </c>
      <c r="C24" s="108">
        <v>5825400</v>
      </c>
    </row>
    <row r="25" spans="1:3" s="71" customFormat="1" ht="15.75">
      <c r="A25" s="107" t="s">
        <v>23</v>
      </c>
      <c r="B25" s="98" t="s">
        <v>460</v>
      </c>
      <c r="C25" s="108">
        <v>7283000</v>
      </c>
    </row>
    <row r="26" spans="1:3" s="71" customFormat="1" ht="15.75">
      <c r="A26" s="104" t="s">
        <v>29</v>
      </c>
      <c r="B26" s="105" t="s">
        <v>461</v>
      </c>
      <c r="C26" s="106">
        <f>SUM(C27:C29)</f>
        <v>6027800</v>
      </c>
    </row>
    <row r="27" spans="1:3" s="71" customFormat="1" ht="16.5" customHeight="1">
      <c r="A27" s="107" t="s">
        <v>31</v>
      </c>
      <c r="B27" s="98" t="s">
        <v>462</v>
      </c>
      <c r="C27" s="108">
        <v>712800</v>
      </c>
    </row>
    <row r="28" spans="1:3" s="71" customFormat="1" ht="16.5" customHeight="1">
      <c r="A28" s="107" t="s">
        <v>178</v>
      </c>
      <c r="B28" s="98" t="s">
        <v>463</v>
      </c>
      <c r="C28" s="108">
        <v>5305000</v>
      </c>
    </row>
    <row r="29" spans="1:3" s="71" customFormat="1" ht="15.75">
      <c r="A29" s="107" t="s">
        <v>181</v>
      </c>
      <c r="B29" s="98" t="s">
        <v>464</v>
      </c>
      <c r="C29" s="108">
        <v>10000</v>
      </c>
    </row>
    <row r="30" spans="1:3" s="71" customFormat="1" ht="15.75">
      <c r="A30" s="104" t="s">
        <v>45</v>
      </c>
      <c r="B30" s="105" t="s">
        <v>465</v>
      </c>
      <c r="C30" s="106">
        <f>SUM(C31)</f>
        <v>9880000</v>
      </c>
    </row>
    <row r="31" spans="1:3" s="71" customFormat="1" ht="18" customHeight="1">
      <c r="A31" s="107" t="s">
        <v>47</v>
      </c>
      <c r="B31" s="98" t="s">
        <v>546</v>
      </c>
      <c r="C31" s="108">
        <v>9880000</v>
      </c>
    </row>
    <row r="32" spans="1:3" s="71" customFormat="1" ht="15.75">
      <c r="A32" s="104" t="s">
        <v>257</v>
      </c>
      <c r="B32" s="105" t="s">
        <v>466</v>
      </c>
      <c r="C32" s="106">
        <f>SUM(C33)</f>
        <v>2000000</v>
      </c>
    </row>
    <row r="33" spans="1:3" s="71" customFormat="1" ht="18" customHeight="1">
      <c r="A33" s="107" t="s">
        <v>47</v>
      </c>
      <c r="B33" s="98" t="s">
        <v>547</v>
      </c>
      <c r="C33" s="108">
        <v>2000000</v>
      </c>
    </row>
    <row r="34" spans="1:3" s="71" customFormat="1" ht="15.75">
      <c r="A34" s="101" t="s">
        <v>287</v>
      </c>
      <c r="B34" s="102" t="s">
        <v>467</v>
      </c>
      <c r="C34" s="103">
        <f>SUM(C35)</f>
        <v>23887425</v>
      </c>
    </row>
    <row r="35" spans="1:3" s="71" customFormat="1" ht="15.75">
      <c r="A35" s="104" t="s">
        <v>54</v>
      </c>
      <c r="B35" s="105" t="s">
        <v>468</v>
      </c>
      <c r="C35" s="106">
        <f>SUM(C36:C41)</f>
        <v>23887425</v>
      </c>
    </row>
    <row r="36" spans="1:3" s="71" customFormat="1" ht="15.75">
      <c r="A36" s="107" t="s">
        <v>56</v>
      </c>
      <c r="B36" s="98" t="s">
        <v>469</v>
      </c>
      <c r="C36" s="108">
        <v>5780000</v>
      </c>
    </row>
    <row r="37" spans="1:3" s="71" customFormat="1" ht="17.25" customHeight="1">
      <c r="A37" s="107" t="s">
        <v>60</v>
      </c>
      <c r="B37" s="98" t="s">
        <v>470</v>
      </c>
      <c r="C37" s="108">
        <v>260500</v>
      </c>
    </row>
    <row r="38" spans="1:3" s="71" customFormat="1" ht="16.5" customHeight="1">
      <c r="A38" s="107" t="s">
        <v>68</v>
      </c>
      <c r="B38" s="98" t="s">
        <v>471</v>
      </c>
      <c r="C38" s="108">
        <v>6273275</v>
      </c>
    </row>
    <row r="39" spans="1:3" s="71" customFormat="1" ht="15.75">
      <c r="A39" s="107" t="s">
        <v>472</v>
      </c>
      <c r="B39" s="98" t="s">
        <v>473</v>
      </c>
      <c r="C39" s="108">
        <v>11153650</v>
      </c>
    </row>
    <row r="40" spans="1:3" s="71" customFormat="1" ht="15.75">
      <c r="A40" s="107" t="s">
        <v>474</v>
      </c>
      <c r="B40" s="98" t="s">
        <v>200</v>
      </c>
      <c r="C40" s="108">
        <v>400000</v>
      </c>
    </row>
    <row r="41" spans="1:3" s="71" customFormat="1" ht="15.75">
      <c r="A41" s="107" t="s">
        <v>475</v>
      </c>
      <c r="B41" s="98" t="s">
        <v>476</v>
      </c>
      <c r="C41" s="108">
        <v>20000</v>
      </c>
    </row>
    <row r="42" spans="1:3" s="71" customFormat="1" ht="15.75">
      <c r="A42" s="107" t="s">
        <v>150</v>
      </c>
      <c r="B42" s="98" t="s">
        <v>477</v>
      </c>
      <c r="C42" s="108">
        <f>SUM(C21-C34)</f>
        <v>9178775</v>
      </c>
    </row>
    <row r="43" spans="1:3" s="71" customFormat="1" ht="15.75">
      <c r="A43" s="107" t="s">
        <v>289</v>
      </c>
      <c r="B43" s="98" t="s">
        <v>478</v>
      </c>
      <c r="C43" s="108">
        <v>0</v>
      </c>
    </row>
    <row r="44" spans="1:3" s="71" customFormat="1" ht="15.75">
      <c r="A44" s="107" t="s">
        <v>435</v>
      </c>
      <c r="B44" s="98" t="s">
        <v>479</v>
      </c>
      <c r="C44" s="108">
        <f>SUM(C45)</f>
        <v>8778775</v>
      </c>
    </row>
    <row r="45" spans="1:3" s="71" customFormat="1" ht="14.25" customHeight="1">
      <c r="A45" s="107" t="s">
        <v>480</v>
      </c>
      <c r="B45" s="98" t="s">
        <v>481</v>
      </c>
      <c r="C45" s="108">
        <v>8778775</v>
      </c>
    </row>
    <row r="46" spans="1:3" s="71" customFormat="1" ht="14.25" customHeight="1">
      <c r="A46" s="107" t="s">
        <v>482</v>
      </c>
      <c r="B46" s="98" t="s">
        <v>483</v>
      </c>
      <c r="C46" s="108">
        <f>SUM(C44-C43)</f>
        <v>8778775</v>
      </c>
    </row>
    <row r="47" spans="1:3" s="71" customFormat="1" ht="15.75" customHeight="1">
      <c r="A47" s="107" t="s">
        <v>484</v>
      </c>
      <c r="B47" s="98" t="s">
        <v>485</v>
      </c>
      <c r="C47" s="108">
        <f>SUM(C42-C46)</f>
        <v>400000</v>
      </c>
    </row>
    <row r="48" spans="1:3" s="71" customFormat="1" ht="15.75" customHeight="1">
      <c r="A48" s="107" t="s">
        <v>486</v>
      </c>
      <c r="B48" s="98" t="s">
        <v>487</v>
      </c>
      <c r="C48" s="108">
        <v>0</v>
      </c>
    </row>
    <row r="49" spans="1:3" s="71" customFormat="1" ht="15.75">
      <c r="A49" s="107" t="s">
        <v>488</v>
      </c>
      <c r="B49" s="98" t="s">
        <v>548</v>
      </c>
      <c r="C49" s="108">
        <v>900000</v>
      </c>
    </row>
    <row r="50" spans="1:3" s="71" customFormat="1" ht="15.75">
      <c r="A50" s="107" t="s">
        <v>489</v>
      </c>
      <c r="B50" s="98" t="s">
        <v>490</v>
      </c>
      <c r="C50" s="108">
        <v>1300000</v>
      </c>
    </row>
    <row r="51" spans="1:3" s="71" customFormat="1" ht="18" customHeight="1">
      <c r="A51" s="107" t="s">
        <v>491</v>
      </c>
      <c r="B51" s="98" t="s">
        <v>492</v>
      </c>
      <c r="C51" s="108">
        <f>SUM(C49-C50)</f>
        <v>-400000</v>
      </c>
    </row>
    <row r="52" spans="1:3" s="71" customFormat="1" ht="15.75">
      <c r="A52" s="107" t="s">
        <v>494</v>
      </c>
      <c r="B52" s="98" t="s">
        <v>493</v>
      </c>
      <c r="C52" s="108">
        <f>SUM(C47+C48+C51)</f>
        <v>0</v>
      </c>
    </row>
    <row r="53" spans="1:3" s="71" customFormat="1" ht="14.25" customHeight="1">
      <c r="A53" s="107" t="s">
        <v>576</v>
      </c>
      <c r="B53" s="27" t="s">
        <v>518</v>
      </c>
      <c r="C53" s="108">
        <v>0</v>
      </c>
    </row>
    <row r="54" spans="1:3" s="71" customFormat="1" ht="30.75" customHeight="1">
      <c r="A54" s="107" t="s">
        <v>577</v>
      </c>
      <c r="B54" s="98" t="s">
        <v>495</v>
      </c>
      <c r="C54" s="108">
        <v>0</v>
      </c>
    </row>
    <row r="55" spans="1:3" s="71" customFormat="1" ht="15.75">
      <c r="A55" s="109"/>
      <c r="B55" s="110"/>
      <c r="C55" s="111"/>
    </row>
    <row r="56" spans="1:3" s="71" customFormat="1" ht="15.75">
      <c r="B56" s="96" t="s">
        <v>519</v>
      </c>
    </row>
    <row r="57" spans="1:3" s="71" customFormat="1" ht="15.75">
      <c r="B57" s="97" t="s">
        <v>520</v>
      </c>
    </row>
    <row r="58" spans="1:3" s="71" customFormat="1" ht="15.75">
      <c r="B58" s="97"/>
    </row>
    <row r="59" spans="1:3" s="71" customFormat="1" ht="15.75">
      <c r="A59" s="71" t="s">
        <v>534</v>
      </c>
    </row>
    <row r="60" spans="1:3" s="71" customFormat="1" ht="15.75">
      <c r="A60" s="71" t="s">
        <v>521</v>
      </c>
    </row>
    <row r="61" spans="1:3" s="71" customFormat="1" ht="15.75"/>
    <row r="62" spans="1:3" s="71" customFormat="1" ht="15.75"/>
    <row r="63" spans="1:3" s="71" customFormat="1" ht="15.75"/>
    <row r="64" spans="1:3" s="71" customFormat="1" ht="15.75"/>
    <row r="65" spans="2:2" s="71" customFormat="1" ht="15.75"/>
    <row r="66" spans="2:2" s="71" customFormat="1" ht="15.75"/>
    <row r="67" spans="2:2" s="71" customFormat="1" ht="15.75"/>
    <row r="68" spans="2:2" s="71" customFormat="1" ht="15.75"/>
    <row r="69" spans="2:2" s="71" customFormat="1" ht="15.75"/>
    <row r="70" spans="2:2" s="71" customFormat="1" ht="15.75"/>
    <row r="71" spans="2:2" s="71" customFormat="1" ht="15.75"/>
    <row r="72" spans="2:2" s="71" customFormat="1" ht="15.75"/>
    <row r="73" spans="2:2" s="71" customFormat="1" ht="15.75"/>
    <row r="74" spans="2:2" s="71" customFormat="1" ht="15.75"/>
    <row r="75" spans="2:2" s="71" customFormat="1" ht="15.75">
      <c r="B75" s="97"/>
    </row>
    <row r="76" spans="2:2" s="71" customFormat="1" ht="15.75"/>
    <row r="77" spans="2:2" s="71" customFormat="1" ht="15.75"/>
    <row r="78" spans="2:2" s="71" customFormat="1" ht="15.75"/>
    <row r="79" spans="2:2" s="71" customFormat="1" ht="15.75"/>
    <row r="80" spans="2:2" s="71" customFormat="1" ht="15.75"/>
    <row r="81" s="71" customFormat="1" ht="15.75"/>
    <row r="82" s="71" customFormat="1" ht="15.75"/>
    <row r="83" s="71" customFormat="1" ht="15.75"/>
    <row r="84" s="71" customFormat="1" ht="15.75"/>
    <row r="85" s="71" customFormat="1" ht="15.75"/>
    <row r="86" s="71" customFormat="1" ht="15.75"/>
    <row r="87" s="71" customFormat="1" ht="15.75"/>
    <row r="88" s="71" customFormat="1" ht="15.75"/>
  </sheetData>
  <pageMargins left="0.98425196850393704" right="1.1023622047244095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H116"/>
  <sheetViews>
    <sheetView zoomScale="120" zoomScaleNormal="120" workbookViewId="0">
      <selection activeCell="G27" sqref="G27"/>
    </sheetView>
  </sheetViews>
  <sheetFormatPr defaultRowHeight="15"/>
  <cols>
    <col min="1" max="1" width="6.85546875" style="16" customWidth="1"/>
    <col min="2" max="2" width="6.7109375" style="16" customWidth="1"/>
    <col min="3" max="3" width="7" style="16" customWidth="1"/>
    <col min="4" max="4" width="6.5703125" style="73" customWidth="1"/>
    <col min="5" max="5" width="88" style="74" customWidth="1"/>
    <col min="6" max="6" width="12.28515625" style="75" hidden="1" customWidth="1"/>
    <col min="7" max="7" width="18.28515625" style="75" customWidth="1"/>
    <col min="8" max="8" width="7.5703125" customWidth="1"/>
    <col min="211" max="211" width="6.85546875" customWidth="1"/>
    <col min="212" max="212" width="6.7109375" customWidth="1"/>
    <col min="213" max="213" width="7.85546875" customWidth="1"/>
    <col min="214" max="214" width="6.5703125" customWidth="1"/>
    <col min="215" max="215" width="59.85546875" customWidth="1"/>
    <col min="216" max="216" width="12.28515625" customWidth="1"/>
    <col min="217" max="217" width="10.85546875" customWidth="1"/>
    <col min="218" max="218" width="12" customWidth="1"/>
    <col min="219" max="219" width="10.140625" customWidth="1"/>
    <col min="467" max="467" width="6.85546875" customWidth="1"/>
    <col min="468" max="468" width="6.7109375" customWidth="1"/>
    <col min="469" max="469" width="7.85546875" customWidth="1"/>
    <col min="470" max="470" width="6.5703125" customWidth="1"/>
    <col min="471" max="471" width="59.85546875" customWidth="1"/>
    <col min="472" max="472" width="12.28515625" customWidth="1"/>
    <col min="473" max="473" width="10.85546875" customWidth="1"/>
    <col min="474" max="474" width="12" customWidth="1"/>
    <col min="475" max="475" width="10.140625" customWidth="1"/>
    <col min="723" max="723" width="6.85546875" customWidth="1"/>
    <col min="724" max="724" width="6.7109375" customWidth="1"/>
    <col min="725" max="725" width="7.85546875" customWidth="1"/>
    <col min="726" max="726" width="6.5703125" customWidth="1"/>
    <col min="727" max="727" width="59.85546875" customWidth="1"/>
    <col min="728" max="728" width="12.28515625" customWidth="1"/>
    <col min="729" max="729" width="10.85546875" customWidth="1"/>
    <col min="730" max="730" width="12" customWidth="1"/>
    <col min="731" max="731" width="10.140625" customWidth="1"/>
    <col min="979" max="979" width="6.85546875" customWidth="1"/>
    <col min="980" max="980" width="6.7109375" customWidth="1"/>
    <col min="981" max="981" width="7.85546875" customWidth="1"/>
    <col min="982" max="982" width="6.5703125" customWidth="1"/>
    <col min="983" max="983" width="59.85546875" customWidth="1"/>
    <col min="984" max="984" width="12.28515625" customWidth="1"/>
    <col min="985" max="985" width="10.85546875" customWidth="1"/>
    <col min="986" max="986" width="12" customWidth="1"/>
    <col min="987" max="987" width="10.140625" customWidth="1"/>
    <col min="1235" max="1235" width="6.85546875" customWidth="1"/>
    <col min="1236" max="1236" width="6.7109375" customWidth="1"/>
    <col min="1237" max="1237" width="7.85546875" customWidth="1"/>
    <col min="1238" max="1238" width="6.5703125" customWidth="1"/>
    <col min="1239" max="1239" width="59.85546875" customWidth="1"/>
    <col min="1240" max="1240" width="12.28515625" customWidth="1"/>
    <col min="1241" max="1241" width="10.85546875" customWidth="1"/>
    <col min="1242" max="1242" width="12" customWidth="1"/>
    <col min="1243" max="1243" width="10.140625" customWidth="1"/>
    <col min="1491" max="1491" width="6.85546875" customWidth="1"/>
    <col min="1492" max="1492" width="6.7109375" customWidth="1"/>
    <col min="1493" max="1493" width="7.85546875" customWidth="1"/>
    <col min="1494" max="1494" width="6.5703125" customWidth="1"/>
    <col min="1495" max="1495" width="59.85546875" customWidth="1"/>
    <col min="1496" max="1496" width="12.28515625" customWidth="1"/>
    <col min="1497" max="1497" width="10.85546875" customWidth="1"/>
    <col min="1498" max="1498" width="12" customWidth="1"/>
    <col min="1499" max="1499" width="10.140625" customWidth="1"/>
    <col min="1747" max="1747" width="6.85546875" customWidth="1"/>
    <col min="1748" max="1748" width="6.7109375" customWidth="1"/>
    <col min="1749" max="1749" width="7.85546875" customWidth="1"/>
    <col min="1750" max="1750" width="6.5703125" customWidth="1"/>
    <col min="1751" max="1751" width="59.85546875" customWidth="1"/>
    <col min="1752" max="1752" width="12.28515625" customWidth="1"/>
    <col min="1753" max="1753" width="10.85546875" customWidth="1"/>
    <col min="1754" max="1754" width="12" customWidth="1"/>
    <col min="1755" max="1755" width="10.140625" customWidth="1"/>
    <col min="2003" max="2003" width="6.85546875" customWidth="1"/>
    <col min="2004" max="2004" width="6.7109375" customWidth="1"/>
    <col min="2005" max="2005" width="7.85546875" customWidth="1"/>
    <col min="2006" max="2006" width="6.5703125" customWidth="1"/>
    <col min="2007" max="2007" width="59.85546875" customWidth="1"/>
    <col min="2008" max="2008" width="12.28515625" customWidth="1"/>
    <col min="2009" max="2009" width="10.85546875" customWidth="1"/>
    <col min="2010" max="2010" width="12" customWidth="1"/>
    <col min="2011" max="2011" width="10.140625" customWidth="1"/>
    <col min="2259" max="2259" width="6.85546875" customWidth="1"/>
    <col min="2260" max="2260" width="6.7109375" customWidth="1"/>
    <col min="2261" max="2261" width="7.85546875" customWidth="1"/>
    <col min="2262" max="2262" width="6.5703125" customWidth="1"/>
    <col min="2263" max="2263" width="59.85546875" customWidth="1"/>
    <col min="2264" max="2264" width="12.28515625" customWidth="1"/>
    <col min="2265" max="2265" width="10.85546875" customWidth="1"/>
    <col min="2266" max="2266" width="12" customWidth="1"/>
    <col min="2267" max="2267" width="10.140625" customWidth="1"/>
    <col min="2515" max="2515" width="6.85546875" customWidth="1"/>
    <col min="2516" max="2516" width="6.7109375" customWidth="1"/>
    <col min="2517" max="2517" width="7.85546875" customWidth="1"/>
    <col min="2518" max="2518" width="6.5703125" customWidth="1"/>
    <col min="2519" max="2519" width="59.85546875" customWidth="1"/>
    <col min="2520" max="2520" width="12.28515625" customWidth="1"/>
    <col min="2521" max="2521" width="10.85546875" customWidth="1"/>
    <col min="2522" max="2522" width="12" customWidth="1"/>
    <col min="2523" max="2523" width="10.140625" customWidth="1"/>
    <col min="2771" max="2771" width="6.85546875" customWidth="1"/>
    <col min="2772" max="2772" width="6.7109375" customWidth="1"/>
    <col min="2773" max="2773" width="7.85546875" customWidth="1"/>
    <col min="2774" max="2774" width="6.5703125" customWidth="1"/>
    <col min="2775" max="2775" width="59.85546875" customWidth="1"/>
    <col min="2776" max="2776" width="12.28515625" customWidth="1"/>
    <col min="2777" max="2777" width="10.85546875" customWidth="1"/>
    <col min="2778" max="2778" width="12" customWidth="1"/>
    <col min="2779" max="2779" width="10.140625" customWidth="1"/>
    <col min="3027" max="3027" width="6.85546875" customWidth="1"/>
    <col min="3028" max="3028" width="6.7109375" customWidth="1"/>
    <col min="3029" max="3029" width="7.85546875" customWidth="1"/>
    <col min="3030" max="3030" width="6.5703125" customWidth="1"/>
    <col min="3031" max="3031" width="59.85546875" customWidth="1"/>
    <col min="3032" max="3032" width="12.28515625" customWidth="1"/>
    <col min="3033" max="3033" width="10.85546875" customWidth="1"/>
    <col min="3034" max="3034" width="12" customWidth="1"/>
    <col min="3035" max="3035" width="10.140625" customWidth="1"/>
    <col min="3283" max="3283" width="6.85546875" customWidth="1"/>
    <col min="3284" max="3284" width="6.7109375" customWidth="1"/>
    <col min="3285" max="3285" width="7.85546875" customWidth="1"/>
    <col min="3286" max="3286" width="6.5703125" customWidth="1"/>
    <col min="3287" max="3287" width="59.85546875" customWidth="1"/>
    <col min="3288" max="3288" width="12.28515625" customWidth="1"/>
    <col min="3289" max="3289" width="10.85546875" customWidth="1"/>
    <col min="3290" max="3290" width="12" customWidth="1"/>
    <col min="3291" max="3291" width="10.140625" customWidth="1"/>
    <col min="3539" max="3539" width="6.85546875" customWidth="1"/>
    <col min="3540" max="3540" width="6.7109375" customWidth="1"/>
    <col min="3541" max="3541" width="7.85546875" customWidth="1"/>
    <col min="3542" max="3542" width="6.5703125" customWidth="1"/>
    <col min="3543" max="3543" width="59.85546875" customWidth="1"/>
    <col min="3544" max="3544" width="12.28515625" customWidth="1"/>
    <col min="3545" max="3545" width="10.85546875" customWidth="1"/>
    <col min="3546" max="3546" width="12" customWidth="1"/>
    <col min="3547" max="3547" width="10.140625" customWidth="1"/>
    <col min="3795" max="3795" width="6.85546875" customWidth="1"/>
    <col min="3796" max="3796" width="6.7109375" customWidth="1"/>
    <col min="3797" max="3797" width="7.85546875" customWidth="1"/>
    <col min="3798" max="3798" width="6.5703125" customWidth="1"/>
    <col min="3799" max="3799" width="59.85546875" customWidth="1"/>
    <col min="3800" max="3800" width="12.28515625" customWidth="1"/>
    <col min="3801" max="3801" width="10.85546875" customWidth="1"/>
    <col min="3802" max="3802" width="12" customWidth="1"/>
    <col min="3803" max="3803" width="10.140625" customWidth="1"/>
    <col min="4051" max="4051" width="6.85546875" customWidth="1"/>
    <col min="4052" max="4052" width="6.7109375" customWidth="1"/>
    <col min="4053" max="4053" width="7.85546875" customWidth="1"/>
    <col min="4054" max="4054" width="6.5703125" customWidth="1"/>
    <col min="4055" max="4055" width="59.85546875" customWidth="1"/>
    <col min="4056" max="4056" width="12.28515625" customWidth="1"/>
    <col min="4057" max="4057" width="10.85546875" customWidth="1"/>
    <col min="4058" max="4058" width="12" customWidth="1"/>
    <col min="4059" max="4059" width="10.140625" customWidth="1"/>
    <col min="4307" max="4307" width="6.85546875" customWidth="1"/>
    <col min="4308" max="4308" width="6.7109375" customWidth="1"/>
    <col min="4309" max="4309" width="7.85546875" customWidth="1"/>
    <col min="4310" max="4310" width="6.5703125" customWidth="1"/>
    <col min="4311" max="4311" width="59.85546875" customWidth="1"/>
    <col min="4312" max="4312" width="12.28515625" customWidth="1"/>
    <col min="4313" max="4313" width="10.85546875" customWidth="1"/>
    <col min="4314" max="4314" width="12" customWidth="1"/>
    <col min="4315" max="4315" width="10.140625" customWidth="1"/>
    <col min="4563" max="4563" width="6.85546875" customWidth="1"/>
    <col min="4564" max="4564" width="6.7109375" customWidth="1"/>
    <col min="4565" max="4565" width="7.85546875" customWidth="1"/>
    <col min="4566" max="4566" width="6.5703125" customWidth="1"/>
    <col min="4567" max="4567" width="59.85546875" customWidth="1"/>
    <col min="4568" max="4568" width="12.28515625" customWidth="1"/>
    <col min="4569" max="4569" width="10.85546875" customWidth="1"/>
    <col min="4570" max="4570" width="12" customWidth="1"/>
    <col min="4571" max="4571" width="10.140625" customWidth="1"/>
    <col min="4819" max="4819" width="6.85546875" customWidth="1"/>
    <col min="4820" max="4820" width="6.7109375" customWidth="1"/>
    <col min="4821" max="4821" width="7.85546875" customWidth="1"/>
    <col min="4822" max="4822" width="6.5703125" customWidth="1"/>
    <col min="4823" max="4823" width="59.85546875" customWidth="1"/>
    <col min="4824" max="4824" width="12.28515625" customWidth="1"/>
    <col min="4825" max="4825" width="10.85546875" customWidth="1"/>
    <col min="4826" max="4826" width="12" customWidth="1"/>
    <col min="4827" max="4827" width="10.140625" customWidth="1"/>
    <col min="5075" max="5075" width="6.85546875" customWidth="1"/>
    <col min="5076" max="5076" width="6.7109375" customWidth="1"/>
    <col min="5077" max="5077" width="7.85546875" customWidth="1"/>
    <col min="5078" max="5078" width="6.5703125" customWidth="1"/>
    <col min="5079" max="5079" width="59.85546875" customWidth="1"/>
    <col min="5080" max="5080" width="12.28515625" customWidth="1"/>
    <col min="5081" max="5081" width="10.85546875" customWidth="1"/>
    <col min="5082" max="5082" width="12" customWidth="1"/>
    <col min="5083" max="5083" width="10.140625" customWidth="1"/>
    <col min="5331" max="5331" width="6.85546875" customWidth="1"/>
    <col min="5332" max="5332" width="6.7109375" customWidth="1"/>
    <col min="5333" max="5333" width="7.85546875" customWidth="1"/>
    <col min="5334" max="5334" width="6.5703125" customWidth="1"/>
    <col min="5335" max="5335" width="59.85546875" customWidth="1"/>
    <col min="5336" max="5336" width="12.28515625" customWidth="1"/>
    <col min="5337" max="5337" width="10.85546875" customWidth="1"/>
    <col min="5338" max="5338" width="12" customWidth="1"/>
    <col min="5339" max="5339" width="10.140625" customWidth="1"/>
    <col min="5587" max="5587" width="6.85546875" customWidth="1"/>
    <col min="5588" max="5588" width="6.7109375" customWidth="1"/>
    <col min="5589" max="5589" width="7.85546875" customWidth="1"/>
    <col min="5590" max="5590" width="6.5703125" customWidth="1"/>
    <col min="5591" max="5591" width="59.85546875" customWidth="1"/>
    <col min="5592" max="5592" width="12.28515625" customWidth="1"/>
    <col min="5593" max="5593" width="10.85546875" customWidth="1"/>
    <col min="5594" max="5594" width="12" customWidth="1"/>
    <col min="5595" max="5595" width="10.140625" customWidth="1"/>
    <col min="5843" max="5843" width="6.85546875" customWidth="1"/>
    <col min="5844" max="5844" width="6.7109375" customWidth="1"/>
    <col min="5845" max="5845" width="7.85546875" customWidth="1"/>
    <col min="5846" max="5846" width="6.5703125" customWidth="1"/>
    <col min="5847" max="5847" width="59.85546875" customWidth="1"/>
    <col min="5848" max="5848" width="12.28515625" customWidth="1"/>
    <col min="5849" max="5849" width="10.85546875" customWidth="1"/>
    <col min="5850" max="5850" width="12" customWidth="1"/>
    <col min="5851" max="5851" width="10.140625" customWidth="1"/>
    <col min="6099" max="6099" width="6.85546875" customWidth="1"/>
    <col min="6100" max="6100" width="6.7109375" customWidth="1"/>
    <col min="6101" max="6101" width="7.85546875" customWidth="1"/>
    <col min="6102" max="6102" width="6.5703125" customWidth="1"/>
    <col min="6103" max="6103" width="59.85546875" customWidth="1"/>
    <col min="6104" max="6104" width="12.28515625" customWidth="1"/>
    <col min="6105" max="6105" width="10.85546875" customWidth="1"/>
    <col min="6106" max="6106" width="12" customWidth="1"/>
    <col min="6107" max="6107" width="10.140625" customWidth="1"/>
    <col min="6355" max="6355" width="6.85546875" customWidth="1"/>
    <col min="6356" max="6356" width="6.7109375" customWidth="1"/>
    <col min="6357" max="6357" width="7.85546875" customWidth="1"/>
    <col min="6358" max="6358" width="6.5703125" customWidth="1"/>
    <col min="6359" max="6359" width="59.85546875" customWidth="1"/>
    <col min="6360" max="6360" width="12.28515625" customWidth="1"/>
    <col min="6361" max="6361" width="10.85546875" customWidth="1"/>
    <col min="6362" max="6362" width="12" customWidth="1"/>
    <col min="6363" max="6363" width="10.140625" customWidth="1"/>
    <col min="6611" max="6611" width="6.85546875" customWidth="1"/>
    <col min="6612" max="6612" width="6.7109375" customWidth="1"/>
    <col min="6613" max="6613" width="7.85546875" customWidth="1"/>
    <col min="6614" max="6614" width="6.5703125" customWidth="1"/>
    <col min="6615" max="6615" width="59.85546875" customWidth="1"/>
    <col min="6616" max="6616" width="12.28515625" customWidth="1"/>
    <col min="6617" max="6617" width="10.85546875" customWidth="1"/>
    <col min="6618" max="6618" width="12" customWidth="1"/>
    <col min="6619" max="6619" width="10.140625" customWidth="1"/>
    <col min="6867" max="6867" width="6.85546875" customWidth="1"/>
    <col min="6868" max="6868" width="6.7109375" customWidth="1"/>
    <col min="6869" max="6869" width="7.85546875" customWidth="1"/>
    <col min="6870" max="6870" width="6.5703125" customWidth="1"/>
    <col min="6871" max="6871" width="59.85546875" customWidth="1"/>
    <col min="6872" max="6872" width="12.28515625" customWidth="1"/>
    <col min="6873" max="6873" width="10.85546875" customWidth="1"/>
    <col min="6874" max="6874" width="12" customWidth="1"/>
    <col min="6875" max="6875" width="10.140625" customWidth="1"/>
    <col min="7123" max="7123" width="6.85546875" customWidth="1"/>
    <col min="7124" max="7124" width="6.7109375" customWidth="1"/>
    <col min="7125" max="7125" width="7.85546875" customWidth="1"/>
    <col min="7126" max="7126" width="6.5703125" customWidth="1"/>
    <col min="7127" max="7127" width="59.85546875" customWidth="1"/>
    <col min="7128" max="7128" width="12.28515625" customWidth="1"/>
    <col min="7129" max="7129" width="10.85546875" customWidth="1"/>
    <col min="7130" max="7130" width="12" customWidth="1"/>
    <col min="7131" max="7131" width="10.140625" customWidth="1"/>
    <col min="7379" max="7379" width="6.85546875" customWidth="1"/>
    <col min="7380" max="7380" width="6.7109375" customWidth="1"/>
    <col min="7381" max="7381" width="7.85546875" customWidth="1"/>
    <col min="7382" max="7382" width="6.5703125" customWidth="1"/>
    <col min="7383" max="7383" width="59.85546875" customWidth="1"/>
    <col min="7384" max="7384" width="12.28515625" customWidth="1"/>
    <col min="7385" max="7385" width="10.85546875" customWidth="1"/>
    <col min="7386" max="7386" width="12" customWidth="1"/>
    <col min="7387" max="7387" width="10.140625" customWidth="1"/>
    <col min="7635" max="7635" width="6.85546875" customWidth="1"/>
    <col min="7636" max="7636" width="6.7109375" customWidth="1"/>
    <col min="7637" max="7637" width="7.85546875" customWidth="1"/>
    <col min="7638" max="7638" width="6.5703125" customWidth="1"/>
    <col min="7639" max="7639" width="59.85546875" customWidth="1"/>
    <col min="7640" max="7640" width="12.28515625" customWidth="1"/>
    <col min="7641" max="7641" width="10.85546875" customWidth="1"/>
    <col min="7642" max="7642" width="12" customWidth="1"/>
    <col min="7643" max="7643" width="10.140625" customWidth="1"/>
    <col min="7891" max="7891" width="6.85546875" customWidth="1"/>
    <col min="7892" max="7892" width="6.7109375" customWidth="1"/>
    <col min="7893" max="7893" width="7.85546875" customWidth="1"/>
    <col min="7894" max="7894" width="6.5703125" customWidth="1"/>
    <col min="7895" max="7895" width="59.85546875" customWidth="1"/>
    <col min="7896" max="7896" width="12.28515625" customWidth="1"/>
    <col min="7897" max="7897" width="10.85546875" customWidth="1"/>
    <col min="7898" max="7898" width="12" customWidth="1"/>
    <col min="7899" max="7899" width="10.140625" customWidth="1"/>
    <col min="8147" max="8147" width="6.85546875" customWidth="1"/>
    <col min="8148" max="8148" width="6.7109375" customWidth="1"/>
    <col min="8149" max="8149" width="7.85546875" customWidth="1"/>
    <col min="8150" max="8150" width="6.5703125" customWidth="1"/>
    <col min="8151" max="8151" width="59.85546875" customWidth="1"/>
    <col min="8152" max="8152" width="12.28515625" customWidth="1"/>
    <col min="8153" max="8153" width="10.85546875" customWidth="1"/>
    <col min="8154" max="8154" width="12" customWidth="1"/>
    <col min="8155" max="8155" width="10.140625" customWidth="1"/>
    <col min="8403" max="8403" width="6.85546875" customWidth="1"/>
    <col min="8404" max="8404" width="6.7109375" customWidth="1"/>
    <col min="8405" max="8405" width="7.85546875" customWidth="1"/>
    <col min="8406" max="8406" width="6.5703125" customWidth="1"/>
    <col min="8407" max="8407" width="59.85546875" customWidth="1"/>
    <col min="8408" max="8408" width="12.28515625" customWidth="1"/>
    <col min="8409" max="8409" width="10.85546875" customWidth="1"/>
    <col min="8410" max="8410" width="12" customWidth="1"/>
    <col min="8411" max="8411" width="10.140625" customWidth="1"/>
    <col min="8659" max="8659" width="6.85546875" customWidth="1"/>
    <col min="8660" max="8660" width="6.7109375" customWidth="1"/>
    <col min="8661" max="8661" width="7.85546875" customWidth="1"/>
    <col min="8662" max="8662" width="6.5703125" customWidth="1"/>
    <col min="8663" max="8663" width="59.85546875" customWidth="1"/>
    <col min="8664" max="8664" width="12.28515625" customWidth="1"/>
    <col min="8665" max="8665" width="10.85546875" customWidth="1"/>
    <col min="8666" max="8666" width="12" customWidth="1"/>
    <col min="8667" max="8667" width="10.140625" customWidth="1"/>
    <col min="8915" max="8915" width="6.85546875" customWidth="1"/>
    <col min="8916" max="8916" width="6.7109375" customWidth="1"/>
    <col min="8917" max="8917" width="7.85546875" customWidth="1"/>
    <col min="8918" max="8918" width="6.5703125" customWidth="1"/>
    <col min="8919" max="8919" width="59.85546875" customWidth="1"/>
    <col min="8920" max="8920" width="12.28515625" customWidth="1"/>
    <col min="8921" max="8921" width="10.85546875" customWidth="1"/>
    <col min="8922" max="8922" width="12" customWidth="1"/>
    <col min="8923" max="8923" width="10.140625" customWidth="1"/>
    <col min="9171" max="9171" width="6.85546875" customWidth="1"/>
    <col min="9172" max="9172" width="6.7109375" customWidth="1"/>
    <col min="9173" max="9173" width="7.85546875" customWidth="1"/>
    <col min="9174" max="9174" width="6.5703125" customWidth="1"/>
    <col min="9175" max="9175" width="59.85546875" customWidth="1"/>
    <col min="9176" max="9176" width="12.28515625" customWidth="1"/>
    <col min="9177" max="9177" width="10.85546875" customWidth="1"/>
    <col min="9178" max="9178" width="12" customWidth="1"/>
    <col min="9179" max="9179" width="10.140625" customWidth="1"/>
    <col min="9427" max="9427" width="6.85546875" customWidth="1"/>
    <col min="9428" max="9428" width="6.7109375" customWidth="1"/>
    <col min="9429" max="9429" width="7.85546875" customWidth="1"/>
    <col min="9430" max="9430" width="6.5703125" customWidth="1"/>
    <col min="9431" max="9431" width="59.85546875" customWidth="1"/>
    <col min="9432" max="9432" width="12.28515625" customWidth="1"/>
    <col min="9433" max="9433" width="10.85546875" customWidth="1"/>
    <col min="9434" max="9434" width="12" customWidth="1"/>
    <col min="9435" max="9435" width="10.140625" customWidth="1"/>
    <col min="9683" max="9683" width="6.85546875" customWidth="1"/>
    <col min="9684" max="9684" width="6.7109375" customWidth="1"/>
    <col min="9685" max="9685" width="7.85546875" customWidth="1"/>
    <col min="9686" max="9686" width="6.5703125" customWidth="1"/>
    <col min="9687" max="9687" width="59.85546875" customWidth="1"/>
    <col min="9688" max="9688" width="12.28515625" customWidth="1"/>
    <col min="9689" max="9689" width="10.85546875" customWidth="1"/>
    <col min="9690" max="9690" width="12" customWidth="1"/>
    <col min="9691" max="9691" width="10.140625" customWidth="1"/>
    <col min="9939" max="9939" width="6.85546875" customWidth="1"/>
    <col min="9940" max="9940" width="6.7109375" customWidth="1"/>
    <col min="9941" max="9941" width="7.85546875" customWidth="1"/>
    <col min="9942" max="9942" width="6.5703125" customWidth="1"/>
    <col min="9943" max="9943" width="59.85546875" customWidth="1"/>
    <col min="9944" max="9944" width="12.28515625" customWidth="1"/>
    <col min="9945" max="9945" width="10.85546875" customWidth="1"/>
    <col min="9946" max="9946" width="12" customWidth="1"/>
    <col min="9947" max="9947" width="10.140625" customWidth="1"/>
    <col min="10195" max="10195" width="6.85546875" customWidth="1"/>
    <col min="10196" max="10196" width="6.7109375" customWidth="1"/>
    <col min="10197" max="10197" width="7.85546875" customWidth="1"/>
    <col min="10198" max="10198" width="6.5703125" customWidth="1"/>
    <col min="10199" max="10199" width="59.85546875" customWidth="1"/>
    <col min="10200" max="10200" width="12.28515625" customWidth="1"/>
    <col min="10201" max="10201" width="10.85546875" customWidth="1"/>
    <col min="10202" max="10202" width="12" customWidth="1"/>
    <col min="10203" max="10203" width="10.140625" customWidth="1"/>
    <col min="10451" max="10451" width="6.85546875" customWidth="1"/>
    <col min="10452" max="10452" width="6.7109375" customWidth="1"/>
    <col min="10453" max="10453" width="7.85546875" customWidth="1"/>
    <col min="10454" max="10454" width="6.5703125" customWidth="1"/>
    <col min="10455" max="10455" width="59.85546875" customWidth="1"/>
    <col min="10456" max="10456" width="12.28515625" customWidth="1"/>
    <col min="10457" max="10457" width="10.85546875" customWidth="1"/>
    <col min="10458" max="10458" width="12" customWidth="1"/>
    <col min="10459" max="10459" width="10.140625" customWidth="1"/>
    <col min="10707" max="10707" width="6.85546875" customWidth="1"/>
    <col min="10708" max="10708" width="6.7109375" customWidth="1"/>
    <col min="10709" max="10709" width="7.85546875" customWidth="1"/>
    <col min="10710" max="10710" width="6.5703125" customWidth="1"/>
    <col min="10711" max="10711" width="59.85546875" customWidth="1"/>
    <col min="10712" max="10712" width="12.28515625" customWidth="1"/>
    <col min="10713" max="10713" width="10.85546875" customWidth="1"/>
    <col min="10714" max="10714" width="12" customWidth="1"/>
    <col min="10715" max="10715" width="10.140625" customWidth="1"/>
    <col min="10963" max="10963" width="6.85546875" customWidth="1"/>
    <col min="10964" max="10964" width="6.7109375" customWidth="1"/>
    <col min="10965" max="10965" width="7.85546875" customWidth="1"/>
    <col min="10966" max="10966" width="6.5703125" customWidth="1"/>
    <col min="10967" max="10967" width="59.85546875" customWidth="1"/>
    <col min="10968" max="10968" width="12.28515625" customWidth="1"/>
    <col min="10969" max="10969" width="10.85546875" customWidth="1"/>
    <col min="10970" max="10970" width="12" customWidth="1"/>
    <col min="10971" max="10971" width="10.140625" customWidth="1"/>
    <col min="11219" max="11219" width="6.85546875" customWidth="1"/>
    <col min="11220" max="11220" width="6.7109375" customWidth="1"/>
    <col min="11221" max="11221" width="7.85546875" customWidth="1"/>
    <col min="11222" max="11222" width="6.5703125" customWidth="1"/>
    <col min="11223" max="11223" width="59.85546875" customWidth="1"/>
    <col min="11224" max="11224" width="12.28515625" customWidth="1"/>
    <col min="11225" max="11225" width="10.85546875" customWidth="1"/>
    <col min="11226" max="11226" width="12" customWidth="1"/>
    <col min="11227" max="11227" width="10.140625" customWidth="1"/>
    <col min="11475" max="11475" width="6.85546875" customWidth="1"/>
    <col min="11476" max="11476" width="6.7109375" customWidth="1"/>
    <col min="11477" max="11477" width="7.85546875" customWidth="1"/>
    <col min="11478" max="11478" width="6.5703125" customWidth="1"/>
    <col min="11479" max="11479" width="59.85546875" customWidth="1"/>
    <col min="11480" max="11480" width="12.28515625" customWidth="1"/>
    <col min="11481" max="11481" width="10.85546875" customWidth="1"/>
    <col min="11482" max="11482" width="12" customWidth="1"/>
    <col min="11483" max="11483" width="10.140625" customWidth="1"/>
    <col min="11731" max="11731" width="6.85546875" customWidth="1"/>
    <col min="11732" max="11732" width="6.7109375" customWidth="1"/>
    <col min="11733" max="11733" width="7.85546875" customWidth="1"/>
    <col min="11734" max="11734" width="6.5703125" customWidth="1"/>
    <col min="11735" max="11735" width="59.85546875" customWidth="1"/>
    <col min="11736" max="11736" width="12.28515625" customWidth="1"/>
    <col min="11737" max="11737" width="10.85546875" customWidth="1"/>
    <col min="11738" max="11738" width="12" customWidth="1"/>
    <col min="11739" max="11739" width="10.140625" customWidth="1"/>
    <col min="11987" max="11987" width="6.85546875" customWidth="1"/>
    <col min="11988" max="11988" width="6.7109375" customWidth="1"/>
    <col min="11989" max="11989" width="7.85546875" customWidth="1"/>
    <col min="11990" max="11990" width="6.5703125" customWidth="1"/>
    <col min="11991" max="11991" width="59.85546875" customWidth="1"/>
    <col min="11992" max="11992" width="12.28515625" customWidth="1"/>
    <col min="11993" max="11993" width="10.85546875" customWidth="1"/>
    <col min="11994" max="11994" width="12" customWidth="1"/>
    <col min="11995" max="11995" width="10.140625" customWidth="1"/>
    <col min="12243" max="12243" width="6.85546875" customWidth="1"/>
    <col min="12244" max="12244" width="6.7109375" customWidth="1"/>
    <col min="12245" max="12245" width="7.85546875" customWidth="1"/>
    <col min="12246" max="12246" width="6.5703125" customWidth="1"/>
    <col min="12247" max="12247" width="59.85546875" customWidth="1"/>
    <col min="12248" max="12248" width="12.28515625" customWidth="1"/>
    <col min="12249" max="12249" width="10.85546875" customWidth="1"/>
    <col min="12250" max="12250" width="12" customWidth="1"/>
    <col min="12251" max="12251" width="10.140625" customWidth="1"/>
    <col min="12499" max="12499" width="6.85546875" customWidth="1"/>
    <col min="12500" max="12500" width="6.7109375" customWidth="1"/>
    <col min="12501" max="12501" width="7.85546875" customWidth="1"/>
    <col min="12502" max="12502" width="6.5703125" customWidth="1"/>
    <col min="12503" max="12503" width="59.85546875" customWidth="1"/>
    <col min="12504" max="12504" width="12.28515625" customWidth="1"/>
    <col min="12505" max="12505" width="10.85546875" customWidth="1"/>
    <col min="12506" max="12506" width="12" customWidth="1"/>
    <col min="12507" max="12507" width="10.140625" customWidth="1"/>
    <col min="12755" max="12755" width="6.85546875" customWidth="1"/>
    <col min="12756" max="12756" width="6.7109375" customWidth="1"/>
    <col min="12757" max="12757" width="7.85546875" customWidth="1"/>
    <col min="12758" max="12758" width="6.5703125" customWidth="1"/>
    <col min="12759" max="12759" width="59.85546875" customWidth="1"/>
    <col min="12760" max="12760" width="12.28515625" customWidth="1"/>
    <col min="12761" max="12761" width="10.85546875" customWidth="1"/>
    <col min="12762" max="12762" width="12" customWidth="1"/>
    <col min="12763" max="12763" width="10.140625" customWidth="1"/>
    <col min="13011" max="13011" width="6.85546875" customWidth="1"/>
    <col min="13012" max="13012" width="6.7109375" customWidth="1"/>
    <col min="13013" max="13013" width="7.85546875" customWidth="1"/>
    <col min="13014" max="13014" width="6.5703125" customWidth="1"/>
    <col min="13015" max="13015" width="59.85546875" customWidth="1"/>
    <col min="13016" max="13016" width="12.28515625" customWidth="1"/>
    <col min="13017" max="13017" width="10.85546875" customWidth="1"/>
    <col min="13018" max="13018" width="12" customWidth="1"/>
    <col min="13019" max="13019" width="10.140625" customWidth="1"/>
    <col min="13267" max="13267" width="6.85546875" customWidth="1"/>
    <col min="13268" max="13268" width="6.7109375" customWidth="1"/>
    <col min="13269" max="13269" width="7.85546875" customWidth="1"/>
    <col min="13270" max="13270" width="6.5703125" customWidth="1"/>
    <col min="13271" max="13271" width="59.85546875" customWidth="1"/>
    <col min="13272" max="13272" width="12.28515625" customWidth="1"/>
    <col min="13273" max="13273" width="10.85546875" customWidth="1"/>
    <col min="13274" max="13274" width="12" customWidth="1"/>
    <col min="13275" max="13275" width="10.140625" customWidth="1"/>
    <col min="13523" max="13523" width="6.85546875" customWidth="1"/>
    <col min="13524" max="13524" width="6.7109375" customWidth="1"/>
    <col min="13525" max="13525" width="7.85546875" customWidth="1"/>
    <col min="13526" max="13526" width="6.5703125" customWidth="1"/>
    <col min="13527" max="13527" width="59.85546875" customWidth="1"/>
    <col min="13528" max="13528" width="12.28515625" customWidth="1"/>
    <col min="13529" max="13529" width="10.85546875" customWidth="1"/>
    <col min="13530" max="13530" width="12" customWidth="1"/>
    <col min="13531" max="13531" width="10.140625" customWidth="1"/>
    <col min="13779" max="13779" width="6.85546875" customWidth="1"/>
    <col min="13780" max="13780" width="6.7109375" customWidth="1"/>
    <col min="13781" max="13781" width="7.85546875" customWidth="1"/>
    <col min="13782" max="13782" width="6.5703125" customWidth="1"/>
    <col min="13783" max="13783" width="59.85546875" customWidth="1"/>
    <col min="13784" max="13784" width="12.28515625" customWidth="1"/>
    <col min="13785" max="13785" width="10.85546875" customWidth="1"/>
    <col min="13786" max="13786" width="12" customWidth="1"/>
    <col min="13787" max="13787" width="10.140625" customWidth="1"/>
    <col min="14035" max="14035" width="6.85546875" customWidth="1"/>
    <col min="14036" max="14036" width="6.7109375" customWidth="1"/>
    <col min="14037" max="14037" width="7.85546875" customWidth="1"/>
    <col min="14038" max="14038" width="6.5703125" customWidth="1"/>
    <col min="14039" max="14039" width="59.85546875" customWidth="1"/>
    <col min="14040" max="14040" width="12.28515625" customWidth="1"/>
    <col min="14041" max="14041" width="10.85546875" customWidth="1"/>
    <col min="14042" max="14042" width="12" customWidth="1"/>
    <col min="14043" max="14043" width="10.140625" customWidth="1"/>
    <col min="14291" max="14291" width="6.85546875" customWidth="1"/>
    <col min="14292" max="14292" width="6.7109375" customWidth="1"/>
    <col min="14293" max="14293" width="7.85546875" customWidth="1"/>
    <col min="14294" max="14294" width="6.5703125" customWidth="1"/>
    <col min="14295" max="14295" width="59.85546875" customWidth="1"/>
    <col min="14296" max="14296" width="12.28515625" customWidth="1"/>
    <col min="14297" max="14297" width="10.85546875" customWidth="1"/>
    <col min="14298" max="14298" width="12" customWidth="1"/>
    <col min="14299" max="14299" width="10.140625" customWidth="1"/>
    <col min="14547" max="14547" width="6.85546875" customWidth="1"/>
    <col min="14548" max="14548" width="6.7109375" customWidth="1"/>
    <col min="14549" max="14549" width="7.85546875" customWidth="1"/>
    <col min="14550" max="14550" width="6.5703125" customWidth="1"/>
    <col min="14551" max="14551" width="59.85546875" customWidth="1"/>
    <col min="14552" max="14552" width="12.28515625" customWidth="1"/>
    <col min="14553" max="14553" width="10.85546875" customWidth="1"/>
    <col min="14554" max="14554" width="12" customWidth="1"/>
    <col min="14555" max="14555" width="10.140625" customWidth="1"/>
    <col min="14803" max="14803" width="6.85546875" customWidth="1"/>
    <col min="14804" max="14804" width="6.7109375" customWidth="1"/>
    <col min="14805" max="14805" width="7.85546875" customWidth="1"/>
    <col min="14806" max="14806" width="6.5703125" customWidth="1"/>
    <col min="14807" max="14807" width="59.85546875" customWidth="1"/>
    <col min="14808" max="14808" width="12.28515625" customWidth="1"/>
    <col min="14809" max="14809" width="10.85546875" customWidth="1"/>
    <col min="14810" max="14810" width="12" customWidth="1"/>
    <col min="14811" max="14811" width="10.140625" customWidth="1"/>
    <col min="15059" max="15059" width="6.85546875" customWidth="1"/>
    <col min="15060" max="15060" width="6.7109375" customWidth="1"/>
    <col min="15061" max="15061" width="7.85546875" customWidth="1"/>
    <col min="15062" max="15062" width="6.5703125" customWidth="1"/>
    <col min="15063" max="15063" width="59.85546875" customWidth="1"/>
    <col min="15064" max="15064" width="12.28515625" customWidth="1"/>
    <col min="15065" max="15065" width="10.85546875" customWidth="1"/>
    <col min="15066" max="15066" width="12" customWidth="1"/>
    <col min="15067" max="15067" width="10.140625" customWidth="1"/>
    <col min="15315" max="15315" width="6.85546875" customWidth="1"/>
    <col min="15316" max="15316" width="6.7109375" customWidth="1"/>
    <col min="15317" max="15317" width="7.85546875" customWidth="1"/>
    <col min="15318" max="15318" width="6.5703125" customWidth="1"/>
    <col min="15319" max="15319" width="59.85546875" customWidth="1"/>
    <col min="15320" max="15320" width="12.28515625" customWidth="1"/>
    <col min="15321" max="15321" width="10.85546875" customWidth="1"/>
    <col min="15322" max="15322" width="12" customWidth="1"/>
    <col min="15323" max="15323" width="10.140625" customWidth="1"/>
    <col min="15571" max="15571" width="6.85546875" customWidth="1"/>
    <col min="15572" max="15572" width="6.7109375" customWidth="1"/>
    <col min="15573" max="15573" width="7.85546875" customWidth="1"/>
    <col min="15574" max="15574" width="6.5703125" customWidth="1"/>
    <col min="15575" max="15575" width="59.85546875" customWidth="1"/>
    <col min="15576" max="15576" width="12.28515625" customWidth="1"/>
    <col min="15577" max="15577" width="10.85546875" customWidth="1"/>
    <col min="15578" max="15578" width="12" customWidth="1"/>
    <col min="15579" max="15579" width="10.140625" customWidth="1"/>
    <col min="15827" max="15827" width="6.85546875" customWidth="1"/>
    <col min="15828" max="15828" width="6.7109375" customWidth="1"/>
    <col min="15829" max="15829" width="7.85546875" customWidth="1"/>
    <col min="15830" max="15830" width="6.5703125" customWidth="1"/>
    <col min="15831" max="15831" width="59.85546875" customWidth="1"/>
    <col min="15832" max="15832" width="12.28515625" customWidth="1"/>
    <col min="15833" max="15833" width="10.85546875" customWidth="1"/>
    <col min="15834" max="15834" width="12" customWidth="1"/>
    <col min="15835" max="15835" width="10.140625" customWidth="1"/>
    <col min="16083" max="16083" width="6.85546875" customWidth="1"/>
    <col min="16084" max="16084" width="6.7109375" customWidth="1"/>
    <col min="16085" max="16085" width="7.85546875" customWidth="1"/>
    <col min="16086" max="16086" width="6.5703125" customWidth="1"/>
    <col min="16087" max="16087" width="59.85546875" customWidth="1"/>
    <col min="16088" max="16088" width="12.28515625" customWidth="1"/>
    <col min="16089" max="16089" width="10.85546875" customWidth="1"/>
    <col min="16090" max="16090" width="12" customWidth="1"/>
    <col min="16091" max="16091" width="10.140625" customWidth="1"/>
  </cols>
  <sheetData>
    <row r="3" spans="1:7" s="5" customFormat="1" ht="12.75">
      <c r="A3" s="1" t="s">
        <v>0</v>
      </c>
      <c r="B3" s="2"/>
      <c r="C3" s="2"/>
      <c r="D3" s="3"/>
      <c r="E3" s="4" t="s">
        <v>1</v>
      </c>
      <c r="F3" s="58"/>
      <c r="G3" s="58"/>
    </row>
    <row r="4" spans="1:7" s="5" customFormat="1" ht="66" customHeight="1">
      <c r="A4" s="6" t="s">
        <v>2</v>
      </c>
      <c r="B4" s="82" t="s">
        <v>3</v>
      </c>
      <c r="C4" s="6" t="s">
        <v>4</v>
      </c>
      <c r="D4" s="50" t="s">
        <v>5</v>
      </c>
      <c r="E4" s="7"/>
      <c r="F4" s="78" t="s">
        <v>444</v>
      </c>
      <c r="G4" s="78" t="s">
        <v>578</v>
      </c>
    </row>
    <row r="5" spans="1:7" s="5" customFormat="1" ht="12.75">
      <c r="A5" s="8" t="s">
        <v>6</v>
      </c>
      <c r="B5" s="50" t="s">
        <v>6</v>
      </c>
      <c r="C5" s="8"/>
      <c r="D5" s="50" t="s">
        <v>7</v>
      </c>
      <c r="E5" s="9"/>
      <c r="F5" s="59"/>
      <c r="G5" s="59"/>
    </row>
    <row r="6" spans="1:7" s="12" customFormat="1" ht="12.75">
      <c r="A6" s="39">
        <v>1</v>
      </c>
      <c r="B6" s="39">
        <v>2</v>
      </c>
      <c r="C6" s="39">
        <v>3</v>
      </c>
      <c r="D6" s="39">
        <v>4</v>
      </c>
      <c r="E6" s="40">
        <v>5</v>
      </c>
      <c r="F6" s="11">
        <v>7</v>
      </c>
      <c r="G6" s="11">
        <v>6</v>
      </c>
    </row>
    <row r="7" spans="1:7" s="16" customFormat="1" ht="12.75">
      <c r="A7" s="10"/>
      <c r="B7" s="13"/>
      <c r="C7" s="13"/>
      <c r="D7" s="14"/>
      <c r="E7" s="15" t="s">
        <v>8</v>
      </c>
      <c r="F7" s="60"/>
      <c r="G7" s="60"/>
    </row>
    <row r="8" spans="1:7" s="20" customFormat="1" ht="13.5">
      <c r="A8" s="17">
        <v>710000</v>
      </c>
      <c r="B8" s="17"/>
      <c r="C8" s="17"/>
      <c r="D8" s="18">
        <v>1</v>
      </c>
      <c r="E8" s="19" t="s">
        <v>9</v>
      </c>
      <c r="F8" s="61" t="e">
        <f t="shared" ref="F8" si="0">SUM(F9+F19+F27)</f>
        <v>#REF!</v>
      </c>
      <c r="G8" s="61">
        <f t="shared" ref="G8" si="1">SUM(G9+G19+G27)</f>
        <v>15158400</v>
      </c>
    </row>
    <row r="9" spans="1:7" s="24" customFormat="1" ht="12.75">
      <c r="A9" s="21">
        <v>714100</v>
      </c>
      <c r="B9" s="21"/>
      <c r="C9" s="21"/>
      <c r="D9" s="22" t="s">
        <v>10</v>
      </c>
      <c r="E9" s="23" t="s">
        <v>11</v>
      </c>
      <c r="F9" s="62" t="e">
        <f t="shared" ref="F9" si="2">SUM(F10+F14+F16)</f>
        <v>#REF!</v>
      </c>
      <c r="G9" s="62">
        <f t="shared" ref="G9" si="3">SUM(G10+G14+G16)</f>
        <v>2050000</v>
      </c>
    </row>
    <row r="10" spans="1:7" s="24" customFormat="1" ht="12.75">
      <c r="A10" s="21"/>
      <c r="B10" s="21">
        <v>714110</v>
      </c>
      <c r="C10" s="21"/>
      <c r="D10" s="22" t="s">
        <v>12</v>
      </c>
      <c r="E10" s="23" t="s">
        <v>13</v>
      </c>
      <c r="F10" s="63" t="e">
        <f t="shared" ref="F10" si="4">SUM(F11+F12+F13)</f>
        <v>#REF!</v>
      </c>
      <c r="G10" s="63">
        <f t="shared" ref="G10" si="5">SUM(G11+G12+G13)</f>
        <v>450000</v>
      </c>
    </row>
    <row r="11" spans="1:7" s="16" customFormat="1" ht="12.75">
      <c r="A11" s="25"/>
      <c r="B11" s="25"/>
      <c r="C11" s="25">
        <v>714111</v>
      </c>
      <c r="D11" s="26" t="s">
        <v>14</v>
      </c>
      <c r="E11" s="27" t="s">
        <v>15</v>
      </c>
      <c r="F11" s="64" t="e">
        <f>(#REF!/12)*9</f>
        <v>#REF!</v>
      </c>
      <c r="G11" s="64">
        <v>60000</v>
      </c>
    </row>
    <row r="12" spans="1:7" s="16" customFormat="1" ht="12.75">
      <c r="A12" s="25"/>
      <c r="B12" s="25"/>
      <c r="C12" s="25">
        <v>714112</v>
      </c>
      <c r="D12" s="26" t="s">
        <v>16</v>
      </c>
      <c r="E12" s="27" t="s">
        <v>17</v>
      </c>
      <c r="F12" s="64" t="e">
        <f>(#REF!/12)*9</f>
        <v>#REF!</v>
      </c>
      <c r="G12" s="64">
        <v>90000</v>
      </c>
    </row>
    <row r="13" spans="1:7" s="16" customFormat="1" ht="12.75">
      <c r="A13" s="25"/>
      <c r="B13" s="25"/>
      <c r="C13" s="25">
        <v>714113</v>
      </c>
      <c r="D13" s="26" t="s">
        <v>18</v>
      </c>
      <c r="E13" s="27" t="s">
        <v>19</v>
      </c>
      <c r="F13" s="64" t="e">
        <f>(#REF!/12)*9</f>
        <v>#REF!</v>
      </c>
      <c r="G13" s="64">
        <v>300000</v>
      </c>
    </row>
    <row r="14" spans="1:7" s="24" customFormat="1" ht="12.75">
      <c r="A14" s="21"/>
      <c r="B14" s="21">
        <v>714120</v>
      </c>
      <c r="C14" s="21"/>
      <c r="D14" s="22" t="s">
        <v>20</v>
      </c>
      <c r="E14" s="23" t="s">
        <v>21</v>
      </c>
      <c r="F14" s="62" t="e">
        <f t="shared" ref="F14:G14" si="6">SUM(F15)</f>
        <v>#REF!</v>
      </c>
      <c r="G14" s="62">
        <f t="shared" si="6"/>
        <v>100000</v>
      </c>
    </row>
    <row r="15" spans="1:7" s="16" customFormat="1" ht="12.75">
      <c r="A15" s="25"/>
      <c r="B15" s="25"/>
      <c r="C15" s="25">
        <v>714121</v>
      </c>
      <c r="D15" s="26" t="s">
        <v>22</v>
      </c>
      <c r="E15" s="27" t="s">
        <v>21</v>
      </c>
      <c r="F15" s="64" t="e">
        <f>(#REF!/12)*9</f>
        <v>#REF!</v>
      </c>
      <c r="G15" s="64">
        <v>100000</v>
      </c>
    </row>
    <row r="16" spans="1:7" s="24" customFormat="1" ht="12.75">
      <c r="A16" s="21"/>
      <c r="B16" s="21">
        <v>714130</v>
      </c>
      <c r="C16" s="21"/>
      <c r="D16" s="22" t="s">
        <v>23</v>
      </c>
      <c r="E16" s="23" t="s">
        <v>24</v>
      </c>
      <c r="F16" s="62" t="e">
        <f t="shared" ref="F16" si="7">SUM(F17+F18)</f>
        <v>#REF!</v>
      </c>
      <c r="G16" s="62">
        <f t="shared" ref="G16" si="8">SUM(G17+G18)</f>
        <v>1500000</v>
      </c>
    </row>
    <row r="17" spans="1:7" s="16" customFormat="1" ht="12.75">
      <c r="A17" s="25"/>
      <c r="B17" s="25"/>
      <c r="C17" s="25">
        <v>714131</v>
      </c>
      <c r="D17" s="26" t="s">
        <v>25</v>
      </c>
      <c r="E17" s="27" t="s">
        <v>26</v>
      </c>
      <c r="F17" s="64" t="e">
        <f>(#REF!/12)*9</f>
        <v>#REF!</v>
      </c>
      <c r="G17" s="64">
        <v>600000</v>
      </c>
    </row>
    <row r="18" spans="1:7" s="16" customFormat="1" ht="12.75">
      <c r="A18" s="25"/>
      <c r="B18" s="25"/>
      <c r="C18" s="25">
        <v>714132</v>
      </c>
      <c r="D18" s="26" t="s">
        <v>27</v>
      </c>
      <c r="E18" s="27" t="s">
        <v>28</v>
      </c>
      <c r="F18" s="64" t="e">
        <f>(#REF!/12)*9</f>
        <v>#REF!</v>
      </c>
      <c r="G18" s="64">
        <v>900000</v>
      </c>
    </row>
    <row r="19" spans="1:7" s="24" customFormat="1" ht="12.75">
      <c r="A19" s="21">
        <v>716100</v>
      </c>
      <c r="B19" s="21"/>
      <c r="C19" s="21"/>
      <c r="D19" s="22" t="s">
        <v>29</v>
      </c>
      <c r="E19" s="23" t="s">
        <v>30</v>
      </c>
      <c r="F19" s="62" t="e">
        <f t="shared" ref="F19:G19" si="9">SUM(F20)</f>
        <v>#REF!</v>
      </c>
      <c r="G19" s="62">
        <f t="shared" si="9"/>
        <v>5825400</v>
      </c>
    </row>
    <row r="20" spans="1:7" s="24" customFormat="1" ht="12.75">
      <c r="A20" s="21"/>
      <c r="B20" s="21">
        <v>716110</v>
      </c>
      <c r="C20" s="21"/>
      <c r="D20" s="22" t="s">
        <v>31</v>
      </c>
      <c r="E20" s="23" t="s">
        <v>32</v>
      </c>
      <c r="F20" s="62" t="e">
        <f t="shared" ref="F20" si="10">SUM(F21:F26)</f>
        <v>#REF!</v>
      </c>
      <c r="G20" s="62">
        <f t="shared" ref="G20" si="11">SUM(G21:G26)</f>
        <v>5825400</v>
      </c>
    </row>
    <row r="21" spans="1:7" s="16" customFormat="1" ht="12.75">
      <c r="A21" s="25"/>
      <c r="B21" s="25"/>
      <c r="C21" s="25">
        <v>716111</v>
      </c>
      <c r="D21" s="26" t="s">
        <v>33</v>
      </c>
      <c r="E21" s="27" t="s">
        <v>34</v>
      </c>
      <c r="F21" s="64" t="e">
        <f>(#REF!/12)*9</f>
        <v>#REF!</v>
      </c>
      <c r="G21" s="64">
        <v>4415400</v>
      </c>
    </row>
    <row r="22" spans="1:7" s="16" customFormat="1" ht="12.75">
      <c r="A22" s="25"/>
      <c r="B22" s="25"/>
      <c r="C22" s="25">
        <v>716112</v>
      </c>
      <c r="D22" s="26" t="s">
        <v>35</v>
      </c>
      <c r="E22" s="27" t="s">
        <v>36</v>
      </c>
      <c r="F22" s="64" t="e">
        <f>(#REF!/12)*9</f>
        <v>#REF!</v>
      </c>
      <c r="G22" s="64">
        <v>450000</v>
      </c>
    </row>
    <row r="23" spans="1:7" s="16" customFormat="1" ht="12.75">
      <c r="A23" s="25"/>
      <c r="B23" s="25"/>
      <c r="C23" s="25">
        <v>716113</v>
      </c>
      <c r="D23" s="26" t="s">
        <v>37</v>
      </c>
      <c r="E23" s="27" t="s">
        <v>38</v>
      </c>
      <c r="F23" s="64" t="e">
        <f>(#REF!/12)*9</f>
        <v>#REF!</v>
      </c>
      <c r="G23" s="64">
        <v>110000</v>
      </c>
    </row>
    <row r="24" spans="1:7" s="16" customFormat="1" ht="12.75">
      <c r="A24" s="25"/>
      <c r="B24" s="25"/>
      <c r="C24" s="25">
        <v>716115</v>
      </c>
      <c r="D24" s="26" t="s">
        <v>39</v>
      </c>
      <c r="E24" s="27" t="s">
        <v>40</v>
      </c>
      <c r="F24" s="64" t="e">
        <f>(#REF!/12)*9</f>
        <v>#REF!</v>
      </c>
      <c r="G24" s="64">
        <v>100000</v>
      </c>
    </row>
    <row r="25" spans="1:7" s="16" customFormat="1" ht="12.75">
      <c r="A25" s="25"/>
      <c r="B25" s="25"/>
      <c r="C25" s="25">
        <v>716116</v>
      </c>
      <c r="D25" s="26" t="s">
        <v>41</v>
      </c>
      <c r="E25" s="27" t="s">
        <v>42</v>
      </c>
      <c r="F25" s="64" t="e">
        <f>(#REF!/12)*9</f>
        <v>#REF!</v>
      </c>
      <c r="G25" s="64">
        <v>220000</v>
      </c>
    </row>
    <row r="26" spans="1:7" s="16" customFormat="1" ht="12.75">
      <c r="A26" s="25"/>
      <c r="B26" s="25"/>
      <c r="C26" s="25">
        <v>716117</v>
      </c>
      <c r="D26" s="26" t="s">
        <v>43</v>
      </c>
      <c r="E26" s="27" t="s">
        <v>44</v>
      </c>
      <c r="F26" s="64" t="e">
        <f>(#REF!/12)*9</f>
        <v>#REF!</v>
      </c>
      <c r="G26" s="64">
        <v>530000</v>
      </c>
    </row>
    <row r="27" spans="1:7" s="24" customFormat="1" ht="12.75">
      <c r="A27" s="21">
        <v>717100</v>
      </c>
      <c r="B27" s="21"/>
      <c r="C27" s="21"/>
      <c r="D27" s="22" t="s">
        <v>45</v>
      </c>
      <c r="E27" s="23" t="s">
        <v>46</v>
      </c>
      <c r="F27" s="62" t="e">
        <f t="shared" ref="F27:G27" si="12">SUM(F30+F32+F28)</f>
        <v>#REF!</v>
      </c>
      <c r="G27" s="62">
        <f t="shared" si="12"/>
        <v>7283000</v>
      </c>
    </row>
    <row r="28" spans="1:7" s="24" customFormat="1" ht="12.75">
      <c r="A28" s="21"/>
      <c r="B28" s="21">
        <v>717110</v>
      </c>
      <c r="C28" s="21"/>
      <c r="D28" s="22" t="s">
        <v>47</v>
      </c>
      <c r="E28" s="23" t="s">
        <v>328</v>
      </c>
      <c r="F28" s="62" t="e">
        <f t="shared" ref="F28:G30" si="13">SUM(F29)</f>
        <v>#REF!</v>
      </c>
      <c r="G28" s="62">
        <f t="shared" si="13"/>
        <v>200000</v>
      </c>
    </row>
    <row r="29" spans="1:7" s="16" customFormat="1" ht="12.75">
      <c r="A29" s="25"/>
      <c r="B29" s="25"/>
      <c r="C29" s="25">
        <v>717114</v>
      </c>
      <c r="D29" s="26" t="s">
        <v>49</v>
      </c>
      <c r="E29" s="27" t="s">
        <v>328</v>
      </c>
      <c r="F29" s="64" t="e">
        <f>(#REF!/12)*9</f>
        <v>#REF!</v>
      </c>
      <c r="G29" s="64">
        <v>200000</v>
      </c>
    </row>
    <row r="30" spans="1:7" s="24" customFormat="1" ht="12.75">
      <c r="A30" s="21"/>
      <c r="B30" s="21">
        <v>717130</v>
      </c>
      <c r="C30" s="21"/>
      <c r="D30" s="22" t="s">
        <v>50</v>
      </c>
      <c r="E30" s="23" t="s">
        <v>48</v>
      </c>
      <c r="F30" s="62" t="e">
        <f t="shared" si="13"/>
        <v>#REF!</v>
      </c>
      <c r="G30" s="62">
        <f t="shared" si="13"/>
        <v>650960</v>
      </c>
    </row>
    <row r="31" spans="1:7" s="16" customFormat="1" ht="12.75">
      <c r="A31" s="25"/>
      <c r="B31" s="25"/>
      <c r="C31" s="25">
        <v>717131</v>
      </c>
      <c r="D31" s="26" t="s">
        <v>52</v>
      </c>
      <c r="E31" s="27" t="s">
        <v>48</v>
      </c>
      <c r="F31" s="64" t="e">
        <f>(#REF!/12)*9</f>
        <v>#REF!</v>
      </c>
      <c r="G31" s="64">
        <v>650960</v>
      </c>
    </row>
    <row r="32" spans="1:7" s="24" customFormat="1" ht="12.75">
      <c r="A32" s="21"/>
      <c r="B32" s="21">
        <v>717140</v>
      </c>
      <c r="C32" s="21"/>
      <c r="D32" s="22" t="s">
        <v>245</v>
      </c>
      <c r="E32" s="23" t="s">
        <v>51</v>
      </c>
      <c r="F32" s="62" t="e">
        <f t="shared" ref="F32:G32" si="14">SUM(F33)</f>
        <v>#REF!</v>
      </c>
      <c r="G32" s="62">
        <f t="shared" si="14"/>
        <v>6432040</v>
      </c>
    </row>
    <row r="33" spans="1:7" s="16" customFormat="1" ht="12.75">
      <c r="A33" s="25"/>
      <c r="B33" s="25"/>
      <c r="C33" s="25">
        <v>717141</v>
      </c>
      <c r="D33" s="26" t="s">
        <v>327</v>
      </c>
      <c r="E33" s="27" t="s">
        <v>51</v>
      </c>
      <c r="F33" s="64" t="e">
        <f>(#REF!/12)*9</f>
        <v>#REF!</v>
      </c>
      <c r="G33" s="64">
        <v>6432040</v>
      </c>
    </row>
    <row r="34" spans="1:7" s="24" customFormat="1" ht="13.5">
      <c r="A34" s="21">
        <v>720000</v>
      </c>
      <c r="B34" s="21"/>
      <c r="C34" s="21"/>
      <c r="D34" s="22">
        <v>2</v>
      </c>
      <c r="E34" s="28" t="s">
        <v>53</v>
      </c>
      <c r="F34" s="62" t="e">
        <f>SUM(F35+F45+F50+#REF!+F53+F67+F83+F87+F91)</f>
        <v>#REF!</v>
      </c>
      <c r="G34" s="62">
        <f>SUM(G35+G45+G50+G53+G67+G83+G87+G91)</f>
        <v>6027800</v>
      </c>
    </row>
    <row r="35" spans="1:7" s="24" customFormat="1" ht="12.75">
      <c r="A35" s="21">
        <v>721100</v>
      </c>
      <c r="B35" s="21"/>
      <c r="C35" s="21"/>
      <c r="D35" s="22" t="s">
        <v>54</v>
      </c>
      <c r="E35" s="23" t="s">
        <v>55</v>
      </c>
      <c r="F35" s="62" t="e">
        <f t="shared" ref="F35:G35" si="15">SUM(F36+F38+F43)</f>
        <v>#REF!</v>
      </c>
      <c r="G35" s="62">
        <f t="shared" si="15"/>
        <v>701800</v>
      </c>
    </row>
    <row r="36" spans="1:7" s="24" customFormat="1" ht="12.75">
      <c r="A36" s="21"/>
      <c r="B36" s="21">
        <v>721110</v>
      </c>
      <c r="C36" s="21"/>
      <c r="D36" s="22" t="s">
        <v>56</v>
      </c>
      <c r="E36" s="23" t="s">
        <v>57</v>
      </c>
      <c r="F36" s="62" t="e">
        <f t="shared" ref="F36:G36" si="16">SUM(F37)</f>
        <v>#REF!</v>
      </c>
      <c r="G36" s="62">
        <f t="shared" si="16"/>
        <v>12000</v>
      </c>
    </row>
    <row r="37" spans="1:7" s="24" customFormat="1" ht="12.75">
      <c r="A37" s="21"/>
      <c r="B37" s="21"/>
      <c r="C37" s="25">
        <v>721112</v>
      </c>
      <c r="D37" s="26" t="s">
        <v>58</v>
      </c>
      <c r="E37" s="27" t="s">
        <v>59</v>
      </c>
      <c r="F37" s="64" t="e">
        <f>(#REF!/12)*9</f>
        <v>#REF!</v>
      </c>
      <c r="G37" s="64">
        <v>12000</v>
      </c>
    </row>
    <row r="38" spans="1:7" s="24" customFormat="1" ht="12.75">
      <c r="A38" s="21"/>
      <c r="B38" s="21">
        <v>721120</v>
      </c>
      <c r="C38" s="21"/>
      <c r="D38" s="22" t="s">
        <v>60</v>
      </c>
      <c r="E38" s="23" t="s">
        <v>61</v>
      </c>
      <c r="F38" s="62" t="e">
        <f t="shared" ref="F38:G38" si="17">SUM(F39+F40+F41)</f>
        <v>#REF!</v>
      </c>
      <c r="G38" s="62">
        <f t="shared" si="17"/>
        <v>580000</v>
      </c>
    </row>
    <row r="39" spans="1:7" s="16" customFormat="1" ht="12.75">
      <c r="A39" s="25"/>
      <c r="B39" s="25"/>
      <c r="C39" s="25">
        <v>721121</v>
      </c>
      <c r="D39" s="26" t="s">
        <v>62</v>
      </c>
      <c r="E39" s="27" t="s">
        <v>381</v>
      </c>
      <c r="F39" s="64" t="e">
        <f>(#REF!/12)*9</f>
        <v>#REF!</v>
      </c>
      <c r="G39" s="64">
        <v>100000</v>
      </c>
    </row>
    <row r="40" spans="1:7" s="16" customFormat="1" ht="12.75">
      <c r="A40" s="25"/>
      <c r="B40" s="25"/>
      <c r="C40" s="25">
        <v>721122</v>
      </c>
      <c r="D40" s="26" t="s">
        <v>63</v>
      </c>
      <c r="E40" s="27" t="s">
        <v>64</v>
      </c>
      <c r="F40" s="64" t="e">
        <f>(#REF!/12)*9</f>
        <v>#REF!</v>
      </c>
      <c r="G40" s="64">
        <v>280000</v>
      </c>
    </row>
    <row r="41" spans="1:7" s="16" customFormat="1" ht="12.75">
      <c r="A41" s="25"/>
      <c r="B41" s="25"/>
      <c r="C41" s="25">
        <v>721124</v>
      </c>
      <c r="D41" s="26" t="s">
        <v>65</v>
      </c>
      <c r="E41" s="27" t="s">
        <v>66</v>
      </c>
      <c r="F41" s="64" t="e">
        <f>(#REF!/12)*9</f>
        <v>#REF!</v>
      </c>
      <c r="G41" s="64">
        <v>200000</v>
      </c>
    </row>
    <row r="42" spans="1:7" s="16" customFormat="1" ht="12.75" hidden="1">
      <c r="A42" s="25"/>
      <c r="B42" s="25"/>
      <c r="C42" s="25">
        <v>721124</v>
      </c>
      <c r="D42" s="26" t="s">
        <v>65</v>
      </c>
      <c r="E42" s="27" t="s">
        <v>67</v>
      </c>
      <c r="F42" s="64">
        <v>0</v>
      </c>
      <c r="G42" s="64">
        <v>0</v>
      </c>
    </row>
    <row r="43" spans="1:7" s="24" customFormat="1" ht="12.75">
      <c r="A43" s="21"/>
      <c r="B43" s="21">
        <v>721190</v>
      </c>
      <c r="C43" s="21"/>
      <c r="D43" s="22" t="s">
        <v>68</v>
      </c>
      <c r="E43" s="23" t="s">
        <v>69</v>
      </c>
      <c r="F43" s="62" t="e">
        <f t="shared" ref="F43:G43" si="18">SUM(F44)</f>
        <v>#REF!</v>
      </c>
      <c r="G43" s="62">
        <f t="shared" si="18"/>
        <v>109800</v>
      </c>
    </row>
    <row r="44" spans="1:7" s="16" customFormat="1" ht="12.75">
      <c r="A44" s="25"/>
      <c r="B44" s="25"/>
      <c r="C44" s="25">
        <v>721191</v>
      </c>
      <c r="D44" s="26" t="s">
        <v>70</v>
      </c>
      <c r="E44" s="27" t="s">
        <v>71</v>
      </c>
      <c r="F44" s="64" t="e">
        <f>(#REF!/12)*9</f>
        <v>#REF!</v>
      </c>
      <c r="G44" s="64">
        <v>109800</v>
      </c>
    </row>
    <row r="45" spans="1:7" s="24" customFormat="1" ht="12.75">
      <c r="A45" s="29">
        <v>721200</v>
      </c>
      <c r="B45" s="29"/>
      <c r="C45" s="29"/>
      <c r="D45" s="30" t="s">
        <v>72</v>
      </c>
      <c r="E45" s="31" t="s">
        <v>73</v>
      </c>
      <c r="F45" s="65" t="e">
        <f t="shared" ref="F45" si="19">SUM(F46+F48)</f>
        <v>#REF!</v>
      </c>
      <c r="G45" s="65">
        <f t="shared" ref="G45" si="20">SUM(G46+G48)</f>
        <v>11000</v>
      </c>
    </row>
    <row r="46" spans="1:7" s="24" customFormat="1" ht="12.75">
      <c r="A46" s="21"/>
      <c r="B46" s="21">
        <v>721210</v>
      </c>
      <c r="C46" s="21"/>
      <c r="D46" s="22" t="s">
        <v>74</v>
      </c>
      <c r="E46" s="23" t="s">
        <v>75</v>
      </c>
      <c r="F46" s="62" t="e">
        <f t="shared" ref="F46:G46" si="21">SUM(F47)</f>
        <v>#REF!</v>
      </c>
      <c r="G46" s="62">
        <f t="shared" si="21"/>
        <v>1000</v>
      </c>
    </row>
    <row r="47" spans="1:7" s="16" customFormat="1" ht="12.75">
      <c r="A47" s="25"/>
      <c r="B47" s="25"/>
      <c r="C47" s="25">
        <v>721211</v>
      </c>
      <c r="D47" s="26" t="s">
        <v>76</v>
      </c>
      <c r="E47" s="27" t="s">
        <v>77</v>
      </c>
      <c r="F47" s="64" t="e">
        <f>(#REF!/12)*9</f>
        <v>#REF!</v>
      </c>
      <c r="G47" s="64">
        <v>1000</v>
      </c>
    </row>
    <row r="48" spans="1:7" s="24" customFormat="1" ht="12.75">
      <c r="A48" s="21"/>
      <c r="B48" s="21">
        <v>721230</v>
      </c>
      <c r="C48" s="21"/>
      <c r="D48" s="22" t="s">
        <v>78</v>
      </c>
      <c r="E48" s="23" t="s">
        <v>79</v>
      </c>
      <c r="F48" s="62" t="e">
        <f t="shared" ref="F48:G48" si="22">SUM(F49)</f>
        <v>#REF!</v>
      </c>
      <c r="G48" s="62">
        <f t="shared" si="22"/>
        <v>10000</v>
      </c>
    </row>
    <row r="49" spans="1:7" s="16" customFormat="1" ht="13.5" customHeight="1">
      <c r="A49" s="25"/>
      <c r="B49" s="25"/>
      <c r="C49" s="25">
        <v>721239</v>
      </c>
      <c r="D49" s="26" t="s">
        <v>80</v>
      </c>
      <c r="E49" s="27" t="s">
        <v>81</v>
      </c>
      <c r="F49" s="64" t="e">
        <f>(#REF!/12)*9</f>
        <v>#REF!</v>
      </c>
      <c r="G49" s="64">
        <v>10000</v>
      </c>
    </row>
    <row r="50" spans="1:7" s="24" customFormat="1" ht="12.75">
      <c r="A50" s="21">
        <v>722100</v>
      </c>
      <c r="B50" s="21"/>
      <c r="C50" s="21"/>
      <c r="D50" s="22" t="s">
        <v>82</v>
      </c>
      <c r="E50" s="23" t="s">
        <v>83</v>
      </c>
      <c r="F50" s="62" t="e">
        <f t="shared" ref="F50:G51" si="23">SUM(F51)</f>
        <v>#REF!</v>
      </c>
      <c r="G50" s="62">
        <f t="shared" si="23"/>
        <v>270000</v>
      </c>
    </row>
    <row r="51" spans="1:7" s="24" customFormat="1" ht="12.75">
      <c r="A51" s="21"/>
      <c r="B51" s="21">
        <v>722130</v>
      </c>
      <c r="C51" s="21"/>
      <c r="D51" s="22" t="s">
        <v>84</v>
      </c>
      <c r="E51" s="23" t="s">
        <v>85</v>
      </c>
      <c r="F51" s="62" t="e">
        <f t="shared" si="23"/>
        <v>#REF!</v>
      </c>
      <c r="G51" s="62">
        <f t="shared" si="23"/>
        <v>270000</v>
      </c>
    </row>
    <row r="52" spans="1:7" s="16" customFormat="1" ht="12.75">
      <c r="A52" s="32"/>
      <c r="B52" s="32"/>
      <c r="C52" s="32">
        <v>722131</v>
      </c>
      <c r="D52" s="33" t="s">
        <v>86</v>
      </c>
      <c r="E52" s="34" t="s">
        <v>87</v>
      </c>
      <c r="F52" s="64" t="e">
        <f>(#REF!/12)*9</f>
        <v>#REF!</v>
      </c>
      <c r="G52" s="66">
        <v>270000</v>
      </c>
    </row>
    <row r="53" spans="1:7" s="24" customFormat="1" ht="12.75">
      <c r="A53" s="21">
        <v>722400</v>
      </c>
      <c r="B53" s="21"/>
      <c r="C53" s="21"/>
      <c r="D53" s="22" t="s">
        <v>88</v>
      </c>
      <c r="E53" s="23" t="s">
        <v>92</v>
      </c>
      <c r="F53" s="62" t="e">
        <f t="shared" ref="F53" si="24">SUM(F54+F60+F62+F64)</f>
        <v>#REF!</v>
      </c>
      <c r="G53" s="62">
        <f t="shared" ref="G53" si="25">SUM(G54+G60+G62+G64)</f>
        <v>1651000</v>
      </c>
    </row>
    <row r="54" spans="1:7" s="24" customFormat="1" ht="12.75">
      <c r="A54" s="21"/>
      <c r="B54" s="21">
        <v>722430</v>
      </c>
      <c r="C54" s="21"/>
      <c r="D54" s="22" t="s">
        <v>89</v>
      </c>
      <c r="E54" s="23" t="s">
        <v>94</v>
      </c>
      <c r="F54" s="62" t="e">
        <f t="shared" ref="F54" si="26">SUM(F55:F59)</f>
        <v>#REF!</v>
      </c>
      <c r="G54" s="62">
        <f t="shared" ref="G54" si="27">SUM(G55:G59)</f>
        <v>1501000</v>
      </c>
    </row>
    <row r="55" spans="1:7" s="16" customFormat="1" ht="12.75">
      <c r="A55" s="25"/>
      <c r="B55" s="25"/>
      <c r="C55" s="25">
        <v>722432</v>
      </c>
      <c r="D55" s="26" t="s">
        <v>90</v>
      </c>
      <c r="E55" s="27" t="s">
        <v>292</v>
      </c>
      <c r="F55" s="64" t="e">
        <f>(#REF!/12)*9</f>
        <v>#REF!</v>
      </c>
      <c r="G55" s="83">
        <v>251000</v>
      </c>
    </row>
    <row r="56" spans="1:7" s="16" customFormat="1" ht="12.75">
      <c r="A56" s="25"/>
      <c r="B56" s="25"/>
      <c r="C56" s="25">
        <v>722433</v>
      </c>
      <c r="D56" s="26" t="s">
        <v>549</v>
      </c>
      <c r="E56" s="27" t="s">
        <v>97</v>
      </c>
      <c r="F56" s="64" t="e">
        <f>(#REF!/12)*9</f>
        <v>#REF!</v>
      </c>
      <c r="G56" s="64">
        <v>210000</v>
      </c>
    </row>
    <row r="57" spans="1:7" s="16" customFormat="1" ht="12.75">
      <c r="A57" s="25"/>
      <c r="B57" s="25"/>
      <c r="C57" s="25">
        <v>722434</v>
      </c>
      <c r="D57" s="26" t="s">
        <v>550</v>
      </c>
      <c r="E57" s="27" t="s">
        <v>99</v>
      </c>
      <c r="F57" s="64" t="e">
        <f>(#REF!/12)*9</f>
        <v>#REF!</v>
      </c>
      <c r="G57" s="64">
        <v>100000</v>
      </c>
    </row>
    <row r="58" spans="1:7" s="16" customFormat="1" ht="12.75">
      <c r="A58" s="25"/>
      <c r="B58" s="25"/>
      <c r="C58" s="25">
        <v>722435</v>
      </c>
      <c r="D58" s="26" t="s">
        <v>551</v>
      </c>
      <c r="E58" s="27" t="s">
        <v>100</v>
      </c>
      <c r="F58" s="64" t="e">
        <f>(#REF!/12)*9</f>
        <v>#REF!</v>
      </c>
      <c r="G58" s="64">
        <v>940000</v>
      </c>
    </row>
    <row r="59" spans="1:7" s="16" customFormat="1" ht="12" hidden="1" customHeight="1">
      <c r="A59" s="25"/>
      <c r="B59" s="25"/>
      <c r="C59" s="25">
        <v>722437</v>
      </c>
      <c r="D59" s="26" t="s">
        <v>101</v>
      </c>
      <c r="E59" s="27" t="s">
        <v>102</v>
      </c>
      <c r="F59" s="64">
        <v>0</v>
      </c>
      <c r="G59" s="64">
        <v>0</v>
      </c>
    </row>
    <row r="60" spans="1:7" s="24" customFormat="1" ht="12.75">
      <c r="A60" s="21"/>
      <c r="B60" s="21">
        <v>722440</v>
      </c>
      <c r="C60" s="21"/>
      <c r="D60" s="22" t="s">
        <v>552</v>
      </c>
      <c r="E60" s="23" t="s">
        <v>104</v>
      </c>
      <c r="F60" s="62" t="e">
        <f t="shared" ref="F60:G60" si="28">SUM(F61)</f>
        <v>#REF!</v>
      </c>
      <c r="G60" s="62">
        <f t="shared" si="28"/>
        <v>20000</v>
      </c>
    </row>
    <row r="61" spans="1:7" s="16" customFormat="1" ht="12.75">
      <c r="A61" s="25"/>
      <c r="B61" s="25"/>
      <c r="C61" s="25">
        <v>722442</v>
      </c>
      <c r="D61" s="26" t="s">
        <v>553</v>
      </c>
      <c r="E61" s="27" t="s">
        <v>106</v>
      </c>
      <c r="F61" s="64" t="e">
        <f>(#REF!/12)*9</f>
        <v>#REF!</v>
      </c>
      <c r="G61" s="83">
        <v>20000</v>
      </c>
    </row>
    <row r="62" spans="1:7" s="24" customFormat="1" ht="12.75">
      <c r="A62" s="21"/>
      <c r="B62" s="21">
        <v>722450</v>
      </c>
      <c r="C62" s="21"/>
      <c r="D62" s="22" t="s">
        <v>554</v>
      </c>
      <c r="E62" s="23" t="s">
        <v>108</v>
      </c>
      <c r="F62" s="62" t="e">
        <f t="shared" ref="F62:G62" si="29">SUM(F63)</f>
        <v>#REF!</v>
      </c>
      <c r="G62" s="62">
        <f t="shared" si="29"/>
        <v>10000</v>
      </c>
    </row>
    <row r="63" spans="1:7" s="16" customFormat="1" ht="12.75">
      <c r="A63" s="25"/>
      <c r="B63" s="25"/>
      <c r="C63" s="25">
        <v>722459</v>
      </c>
      <c r="D63" s="26" t="s">
        <v>555</v>
      </c>
      <c r="E63" s="27" t="s">
        <v>110</v>
      </c>
      <c r="F63" s="64" t="e">
        <f>(#REF!/12)*9</f>
        <v>#REF!</v>
      </c>
      <c r="G63" s="83">
        <v>10000</v>
      </c>
    </row>
    <row r="64" spans="1:7" s="24" customFormat="1" ht="12.75">
      <c r="A64" s="21"/>
      <c r="B64" s="21">
        <v>722460</v>
      </c>
      <c r="C64" s="21"/>
      <c r="D64" s="22" t="s">
        <v>556</v>
      </c>
      <c r="E64" s="23" t="s">
        <v>112</v>
      </c>
      <c r="F64" s="62" t="e">
        <f t="shared" ref="F64" si="30">SUM(F65+F66)</f>
        <v>#REF!</v>
      </c>
      <c r="G64" s="62">
        <f t="shared" ref="G64" si="31">SUM(G65+G66)</f>
        <v>120000</v>
      </c>
    </row>
    <row r="65" spans="1:8" s="16" customFormat="1" ht="12.75">
      <c r="A65" s="25"/>
      <c r="B65" s="25"/>
      <c r="C65" s="25">
        <v>722461</v>
      </c>
      <c r="D65" s="26" t="s">
        <v>557</v>
      </c>
      <c r="E65" s="27" t="s">
        <v>114</v>
      </c>
      <c r="F65" s="64" t="e">
        <f>(#REF!/12)*9</f>
        <v>#REF!</v>
      </c>
      <c r="G65" s="64">
        <v>40000</v>
      </c>
    </row>
    <row r="66" spans="1:8" s="16" customFormat="1" ht="12.75">
      <c r="A66" s="25"/>
      <c r="B66" s="25"/>
      <c r="C66" s="25">
        <v>722463</v>
      </c>
      <c r="D66" s="26" t="s">
        <v>558</v>
      </c>
      <c r="E66" s="27" t="s">
        <v>116</v>
      </c>
      <c r="F66" s="64" t="e">
        <f>(#REF!/12)*9</f>
        <v>#REF!</v>
      </c>
      <c r="G66" s="64">
        <v>80000</v>
      </c>
    </row>
    <row r="67" spans="1:8" s="24" customFormat="1" ht="12.75">
      <c r="A67" s="21">
        <v>722500</v>
      </c>
      <c r="B67" s="21"/>
      <c r="C67" s="21"/>
      <c r="D67" s="22" t="s">
        <v>91</v>
      </c>
      <c r="E67" s="23" t="s">
        <v>118</v>
      </c>
      <c r="F67" s="62" t="e">
        <f t="shared" ref="F67" si="32">SUM(F68+F72+F78+F76)</f>
        <v>#REF!</v>
      </c>
      <c r="G67" s="62">
        <f t="shared" ref="G67" si="33">SUM(G68+G72+G78+G76)</f>
        <v>1953000</v>
      </c>
    </row>
    <row r="68" spans="1:8" s="24" customFormat="1" ht="12.75">
      <c r="A68" s="21"/>
      <c r="B68" s="21">
        <v>722510</v>
      </c>
      <c r="C68" s="21"/>
      <c r="D68" s="22" t="s">
        <v>93</v>
      </c>
      <c r="E68" s="23" t="s">
        <v>120</v>
      </c>
      <c r="F68" s="62" t="e">
        <f t="shared" ref="F68" si="34">SUM(F69+F70+F71)</f>
        <v>#REF!</v>
      </c>
      <c r="G68" s="62">
        <f t="shared" ref="G68" si="35">SUM(G69+G70+G71)</f>
        <v>160000</v>
      </c>
    </row>
    <row r="69" spans="1:8" s="16" customFormat="1" ht="12.75">
      <c r="A69" s="25"/>
      <c r="B69" s="25"/>
      <c r="C69" s="25">
        <v>722515</v>
      </c>
      <c r="D69" s="26" t="s">
        <v>95</v>
      </c>
      <c r="E69" s="27" t="s">
        <v>122</v>
      </c>
      <c r="F69" s="64" t="e">
        <f>(#REF!/12)*9</f>
        <v>#REF!</v>
      </c>
      <c r="G69" s="64">
        <v>15000</v>
      </c>
    </row>
    <row r="70" spans="1:8" s="16" customFormat="1" ht="12.75">
      <c r="A70" s="25"/>
      <c r="B70" s="25"/>
      <c r="C70" s="25">
        <v>722516</v>
      </c>
      <c r="D70" s="26" t="s">
        <v>96</v>
      </c>
      <c r="E70" s="27" t="s">
        <v>124</v>
      </c>
      <c r="F70" s="64" t="e">
        <f>(#REF!/12)*9</f>
        <v>#REF!</v>
      </c>
      <c r="G70" s="64">
        <v>50000</v>
      </c>
    </row>
    <row r="71" spans="1:8" s="16" customFormat="1" ht="12.75">
      <c r="A71" s="25"/>
      <c r="B71" s="25"/>
      <c r="C71" s="25">
        <v>722518</v>
      </c>
      <c r="D71" s="26" t="s">
        <v>98</v>
      </c>
      <c r="E71" s="27" t="s">
        <v>125</v>
      </c>
      <c r="F71" s="64" t="e">
        <f>(#REF!/12)*9</f>
        <v>#REF!</v>
      </c>
      <c r="G71" s="83">
        <v>95000</v>
      </c>
    </row>
    <row r="72" spans="1:8" s="24" customFormat="1" ht="12.75">
      <c r="A72" s="21"/>
      <c r="B72" s="21">
        <v>722530</v>
      </c>
      <c r="C72" s="21"/>
      <c r="D72" s="22" t="s">
        <v>103</v>
      </c>
      <c r="E72" s="23" t="s">
        <v>126</v>
      </c>
      <c r="F72" s="62" t="e">
        <f t="shared" ref="F72" si="36">SUM(F73+F74+F75)</f>
        <v>#REF!</v>
      </c>
      <c r="G72" s="62">
        <f t="shared" ref="G72" si="37">SUM(G73+G74+G75)</f>
        <v>520000</v>
      </c>
    </row>
    <row r="73" spans="1:8" s="16" customFormat="1" ht="12.75">
      <c r="A73" s="25"/>
      <c r="B73" s="25"/>
      <c r="C73" s="25">
        <v>722531</v>
      </c>
      <c r="D73" s="26" t="s">
        <v>105</v>
      </c>
      <c r="E73" s="27" t="s">
        <v>127</v>
      </c>
      <c r="F73" s="64" t="e">
        <f>(#REF!/12)*9</f>
        <v>#REF!</v>
      </c>
      <c r="G73" s="64">
        <v>150000</v>
      </c>
    </row>
    <row r="74" spans="1:8" s="16" customFormat="1" ht="12.75">
      <c r="A74" s="25"/>
      <c r="B74" s="25"/>
      <c r="C74" s="25">
        <v>722532</v>
      </c>
      <c r="D74" s="26" t="s">
        <v>559</v>
      </c>
      <c r="E74" s="27" t="s">
        <v>128</v>
      </c>
      <c r="F74" s="64" t="e">
        <f>(#REF!/12)*9</f>
        <v>#REF!</v>
      </c>
      <c r="G74" s="64">
        <v>320000</v>
      </c>
    </row>
    <row r="75" spans="1:8" s="16" customFormat="1" ht="12.75">
      <c r="A75" s="25"/>
      <c r="B75" s="25"/>
      <c r="C75" s="25">
        <v>722538</v>
      </c>
      <c r="D75" s="26" t="s">
        <v>560</v>
      </c>
      <c r="E75" s="27" t="s">
        <v>129</v>
      </c>
      <c r="F75" s="64" t="e">
        <f>(#REF!/12)*9</f>
        <v>#REF!</v>
      </c>
      <c r="G75" s="64">
        <v>50000</v>
      </c>
    </row>
    <row r="76" spans="1:8" s="24" customFormat="1" ht="12.75">
      <c r="A76" s="21"/>
      <c r="B76" s="21">
        <v>722550</v>
      </c>
      <c r="C76" s="21"/>
      <c r="D76" s="22" t="s">
        <v>107</v>
      </c>
      <c r="E76" s="23" t="s">
        <v>130</v>
      </c>
      <c r="F76" s="62" t="e">
        <f t="shared" ref="F76:G76" si="38">SUM(F77)</f>
        <v>#REF!</v>
      </c>
      <c r="G76" s="62">
        <f t="shared" si="38"/>
        <v>350000</v>
      </c>
    </row>
    <row r="77" spans="1:8" s="24" customFormat="1" ht="12.75">
      <c r="A77" s="21"/>
      <c r="B77" s="21"/>
      <c r="C77" s="32">
        <v>722554</v>
      </c>
      <c r="D77" s="26" t="s">
        <v>109</v>
      </c>
      <c r="E77" s="27" t="s">
        <v>130</v>
      </c>
      <c r="F77" s="64" t="e">
        <f>(#REF!/12)*9</f>
        <v>#REF!</v>
      </c>
      <c r="G77" s="83">
        <v>350000</v>
      </c>
    </row>
    <row r="78" spans="1:8" s="24" customFormat="1" ht="12.75">
      <c r="A78" s="21"/>
      <c r="B78" s="21">
        <v>722580</v>
      </c>
      <c r="C78" s="21"/>
      <c r="D78" s="22" t="s">
        <v>111</v>
      </c>
      <c r="E78" s="23" t="s">
        <v>131</v>
      </c>
      <c r="F78" s="62" t="e">
        <f t="shared" ref="F78" si="39">SUM(F79+F80+F81+F82)</f>
        <v>#REF!</v>
      </c>
      <c r="G78" s="62">
        <f t="shared" ref="G78" si="40">SUM(G79+G80+G81+G82)</f>
        <v>923000</v>
      </c>
    </row>
    <row r="79" spans="1:8" s="16" customFormat="1" ht="12.75">
      <c r="A79" s="25"/>
      <c r="B79" s="25"/>
      <c r="C79" s="25">
        <v>722581</v>
      </c>
      <c r="D79" s="26" t="s">
        <v>113</v>
      </c>
      <c r="E79" s="27" t="s">
        <v>132</v>
      </c>
      <c r="F79" s="64" t="e">
        <f>(#REF!/12)*9</f>
        <v>#REF!</v>
      </c>
      <c r="G79" s="83">
        <v>890000</v>
      </c>
      <c r="H79" s="89"/>
    </row>
    <row r="80" spans="1:8" s="16" customFormat="1" ht="12.75">
      <c r="A80" s="25"/>
      <c r="B80" s="25"/>
      <c r="C80" s="25">
        <v>722582</v>
      </c>
      <c r="D80" s="26" t="s">
        <v>115</v>
      </c>
      <c r="E80" s="27" t="s">
        <v>133</v>
      </c>
      <c r="F80" s="64" t="e">
        <f>(#REF!/12)*9</f>
        <v>#REF!</v>
      </c>
      <c r="G80" s="83">
        <v>32000</v>
      </c>
      <c r="H80" s="89"/>
    </row>
    <row r="81" spans="1:7" s="16" customFormat="1" ht="12.75">
      <c r="A81" s="32"/>
      <c r="B81" s="32"/>
      <c r="C81" s="32">
        <v>722583</v>
      </c>
      <c r="D81" s="33" t="s">
        <v>561</v>
      </c>
      <c r="E81" s="34" t="s">
        <v>134</v>
      </c>
      <c r="F81" s="64" t="e">
        <f>(#REF!/12)*9</f>
        <v>#REF!</v>
      </c>
      <c r="G81" s="86">
        <v>900</v>
      </c>
    </row>
    <row r="82" spans="1:7" s="16" customFormat="1" ht="12.75">
      <c r="A82" s="32"/>
      <c r="B82" s="32"/>
      <c r="C82" s="32">
        <v>722584</v>
      </c>
      <c r="D82" s="33" t="s">
        <v>562</v>
      </c>
      <c r="E82" s="34" t="s">
        <v>331</v>
      </c>
      <c r="F82" s="64" t="e">
        <f>(#REF!/12)*9</f>
        <v>#REF!</v>
      </c>
      <c r="G82" s="86">
        <v>100</v>
      </c>
    </row>
    <row r="83" spans="1:7" s="24" customFormat="1" ht="12.75">
      <c r="A83" s="21">
        <v>722600</v>
      </c>
      <c r="B83" s="21"/>
      <c r="C83" s="21"/>
      <c r="D83" s="22" t="s">
        <v>117</v>
      </c>
      <c r="E83" s="23" t="s">
        <v>136</v>
      </c>
      <c r="F83" s="62" t="e">
        <f t="shared" ref="F83:G83" si="41">SUM(F84)</f>
        <v>#REF!</v>
      </c>
      <c r="G83" s="62">
        <f t="shared" si="41"/>
        <v>31000</v>
      </c>
    </row>
    <row r="84" spans="1:7" s="24" customFormat="1" ht="12.75">
      <c r="A84" s="21"/>
      <c r="B84" s="21">
        <v>722610</v>
      </c>
      <c r="C84" s="21"/>
      <c r="D84" s="22" t="s">
        <v>119</v>
      </c>
      <c r="E84" s="23" t="s">
        <v>138</v>
      </c>
      <c r="F84" s="62" t="e">
        <f t="shared" ref="F84" si="42">SUM(F85+F86)</f>
        <v>#REF!</v>
      </c>
      <c r="G84" s="62">
        <f t="shared" ref="G84" si="43">SUM(G85+G86)</f>
        <v>31000</v>
      </c>
    </row>
    <row r="85" spans="1:7" s="16" customFormat="1" ht="12.75">
      <c r="A85" s="25"/>
      <c r="B85" s="25"/>
      <c r="C85" s="32">
        <v>722612</v>
      </c>
      <c r="D85" s="26" t="s">
        <v>121</v>
      </c>
      <c r="E85" s="27" t="s">
        <v>140</v>
      </c>
      <c r="F85" s="64" t="e">
        <f>(#REF!/12)*9</f>
        <v>#REF!</v>
      </c>
      <c r="G85" s="64">
        <v>30000</v>
      </c>
    </row>
    <row r="86" spans="1:7" s="24" customFormat="1" ht="12.75">
      <c r="A86" s="21"/>
      <c r="B86" s="21"/>
      <c r="C86" s="32">
        <v>722613</v>
      </c>
      <c r="D86" s="26" t="s">
        <v>123</v>
      </c>
      <c r="E86" s="27" t="s">
        <v>138</v>
      </c>
      <c r="F86" s="64" t="e">
        <f>(#REF!/12)*9</f>
        <v>#REF!</v>
      </c>
      <c r="G86" s="64">
        <v>1000</v>
      </c>
    </row>
    <row r="87" spans="1:7" s="24" customFormat="1" ht="12.75">
      <c r="A87" s="21">
        <v>722700</v>
      </c>
      <c r="B87" s="21"/>
      <c r="C87" s="21"/>
      <c r="D87" s="22" t="s">
        <v>135</v>
      </c>
      <c r="E87" s="23" t="s">
        <v>143</v>
      </c>
      <c r="F87" s="62" t="e">
        <f t="shared" ref="F87:G87" si="44">SUM(F88)</f>
        <v>#REF!</v>
      </c>
      <c r="G87" s="62">
        <f t="shared" si="44"/>
        <v>1400000</v>
      </c>
    </row>
    <row r="88" spans="1:7" s="24" customFormat="1" ht="12.75">
      <c r="A88" s="21"/>
      <c r="B88" s="21">
        <v>722790</v>
      </c>
      <c r="C88" s="21"/>
      <c r="D88" s="22" t="s">
        <v>137</v>
      </c>
      <c r="E88" s="23" t="s">
        <v>145</v>
      </c>
      <c r="F88" s="62" t="e">
        <f t="shared" ref="F88:G88" si="45">SUM(F89+F90)</f>
        <v>#REF!</v>
      </c>
      <c r="G88" s="62">
        <f t="shared" si="45"/>
        <v>1400000</v>
      </c>
    </row>
    <row r="89" spans="1:7" s="24" customFormat="1" ht="12.75">
      <c r="A89" s="21"/>
      <c r="B89" s="21"/>
      <c r="C89" s="32">
        <v>722791</v>
      </c>
      <c r="D89" s="26" t="s">
        <v>139</v>
      </c>
      <c r="E89" s="27" t="s">
        <v>442</v>
      </c>
      <c r="F89" s="64" t="e">
        <f>(#REF!/12)*9</f>
        <v>#REF!</v>
      </c>
      <c r="G89" s="64">
        <v>300000</v>
      </c>
    </row>
    <row r="90" spans="1:7" s="24" customFormat="1" ht="12.75">
      <c r="A90" s="21"/>
      <c r="B90" s="21"/>
      <c r="C90" s="32">
        <v>722791</v>
      </c>
      <c r="D90" s="26" t="s">
        <v>141</v>
      </c>
      <c r="E90" s="27" t="s">
        <v>336</v>
      </c>
      <c r="F90" s="64" t="e">
        <f>(#REF!/12)*9</f>
        <v>#REF!</v>
      </c>
      <c r="G90" s="64">
        <v>1100000</v>
      </c>
    </row>
    <row r="91" spans="1:7" s="24" customFormat="1" ht="12.75">
      <c r="A91" s="21">
        <v>723100</v>
      </c>
      <c r="B91" s="21"/>
      <c r="C91" s="21"/>
      <c r="D91" s="22" t="s">
        <v>142</v>
      </c>
      <c r="E91" s="23" t="s">
        <v>147</v>
      </c>
      <c r="F91" s="62" t="e">
        <f t="shared" ref="F91:G92" si="46">SUM(F92)</f>
        <v>#REF!</v>
      </c>
      <c r="G91" s="62">
        <f t="shared" si="46"/>
        <v>10000</v>
      </c>
    </row>
    <row r="92" spans="1:7" s="24" customFormat="1" ht="12.75">
      <c r="A92" s="21"/>
      <c r="B92" s="21">
        <v>723130</v>
      </c>
      <c r="C92" s="21"/>
      <c r="D92" s="22" t="s">
        <v>144</v>
      </c>
      <c r="E92" s="23" t="s">
        <v>148</v>
      </c>
      <c r="F92" s="62" t="e">
        <f t="shared" si="46"/>
        <v>#REF!</v>
      </c>
      <c r="G92" s="62">
        <f t="shared" si="46"/>
        <v>10000</v>
      </c>
    </row>
    <row r="93" spans="1:7" s="16" customFormat="1" ht="12.75">
      <c r="A93" s="25"/>
      <c r="B93" s="25"/>
      <c r="C93" s="25">
        <v>723132</v>
      </c>
      <c r="D93" s="26" t="s">
        <v>146</v>
      </c>
      <c r="E93" s="27" t="s">
        <v>149</v>
      </c>
      <c r="F93" s="64" t="e">
        <f>(#REF!/12)*9</f>
        <v>#REF!</v>
      </c>
      <c r="G93" s="64">
        <v>10000</v>
      </c>
    </row>
    <row r="94" spans="1:7" s="24" customFormat="1" ht="12.75">
      <c r="A94" s="21">
        <v>730000</v>
      </c>
      <c r="B94" s="21"/>
      <c r="C94" s="21"/>
      <c r="D94" s="22" t="s">
        <v>150</v>
      </c>
      <c r="E94" s="23" t="s">
        <v>290</v>
      </c>
      <c r="F94" s="62" t="e">
        <f>SUM(F95)</f>
        <v>#REF!</v>
      </c>
      <c r="G94" s="62">
        <f>SUM(G100+G95)</f>
        <v>9880000</v>
      </c>
    </row>
    <row r="95" spans="1:7" s="24" customFormat="1" ht="12.75">
      <c r="A95" s="21">
        <v>732000</v>
      </c>
      <c r="B95" s="21"/>
      <c r="C95" s="21"/>
      <c r="D95" s="22" t="s">
        <v>151</v>
      </c>
      <c r="E95" s="21" t="s">
        <v>566</v>
      </c>
      <c r="F95" s="64" t="e">
        <f t="shared" ref="F95:G95" si="47">SUM(F96)</f>
        <v>#REF!</v>
      </c>
      <c r="G95" s="64">
        <f t="shared" si="47"/>
        <v>9800000</v>
      </c>
    </row>
    <row r="96" spans="1:7" s="16" customFormat="1" ht="12.75">
      <c r="A96" s="25"/>
      <c r="B96" s="25">
        <v>732100</v>
      </c>
      <c r="C96" s="25"/>
      <c r="D96" s="22" t="s">
        <v>152</v>
      </c>
      <c r="E96" s="27" t="s">
        <v>291</v>
      </c>
      <c r="F96" s="64" t="e">
        <f t="shared" ref="F96:G96" si="48">SUM(F97+F98+F99)</f>
        <v>#REF!</v>
      </c>
      <c r="G96" s="64">
        <f t="shared" si="48"/>
        <v>9800000</v>
      </c>
    </row>
    <row r="97" spans="1:7" s="16" customFormat="1" ht="12.75">
      <c r="A97" s="25"/>
      <c r="B97" s="25"/>
      <c r="C97" s="25">
        <v>732110</v>
      </c>
      <c r="D97" s="26" t="s">
        <v>153</v>
      </c>
      <c r="E97" s="27" t="s">
        <v>342</v>
      </c>
      <c r="F97" s="64" t="e">
        <f>(#REF!/12)*9</f>
        <v>#REF!</v>
      </c>
      <c r="G97" s="64">
        <v>4300000</v>
      </c>
    </row>
    <row r="98" spans="1:7" s="16" customFormat="1" ht="12.75">
      <c r="A98" s="25"/>
      <c r="B98" s="25"/>
      <c r="C98" s="25">
        <v>732110</v>
      </c>
      <c r="D98" s="26" t="s">
        <v>563</v>
      </c>
      <c r="E98" s="27" t="s">
        <v>409</v>
      </c>
      <c r="F98" s="64" t="e">
        <f>(#REF!/12)*9</f>
        <v>#REF!</v>
      </c>
      <c r="G98" s="64">
        <v>500000</v>
      </c>
    </row>
    <row r="99" spans="1:7" s="16" customFormat="1" ht="12.75">
      <c r="A99" s="25"/>
      <c r="B99" s="25"/>
      <c r="C99" s="25">
        <v>732110</v>
      </c>
      <c r="D99" s="26" t="s">
        <v>564</v>
      </c>
      <c r="E99" s="27" t="s">
        <v>154</v>
      </c>
      <c r="F99" s="64" t="e">
        <f>(#REF!/12)*9</f>
        <v>#REF!</v>
      </c>
      <c r="G99" s="64">
        <v>5000000</v>
      </c>
    </row>
    <row r="100" spans="1:7" s="24" customFormat="1" ht="12.75">
      <c r="A100" s="21">
        <v>731000</v>
      </c>
      <c r="B100" s="21"/>
      <c r="C100" s="21"/>
      <c r="D100" s="22" t="s">
        <v>504</v>
      </c>
      <c r="E100" s="21" t="s">
        <v>507</v>
      </c>
      <c r="F100" s="64" t="e">
        <f t="shared" ref="F100:G101" si="49">SUM(F101)</f>
        <v>#REF!</v>
      </c>
      <c r="G100" s="64">
        <f t="shared" si="49"/>
        <v>80000</v>
      </c>
    </row>
    <row r="101" spans="1:7" s="16" customFormat="1" ht="12.75">
      <c r="A101" s="25"/>
      <c r="B101" s="25">
        <v>731100</v>
      </c>
      <c r="C101" s="25"/>
      <c r="D101" s="22" t="s">
        <v>505</v>
      </c>
      <c r="E101" s="27" t="s">
        <v>508</v>
      </c>
      <c r="F101" s="64" t="e">
        <f t="shared" si="49"/>
        <v>#REF!</v>
      </c>
      <c r="G101" s="64">
        <f t="shared" si="49"/>
        <v>80000</v>
      </c>
    </row>
    <row r="102" spans="1:7" s="16" customFormat="1" ht="12.75">
      <c r="A102" s="25"/>
      <c r="B102" s="25"/>
      <c r="C102" s="25">
        <v>731120</v>
      </c>
      <c r="D102" s="26" t="s">
        <v>506</v>
      </c>
      <c r="E102" s="27" t="s">
        <v>508</v>
      </c>
      <c r="F102" s="64" t="e">
        <f>(#REF!/12)*9</f>
        <v>#REF!</v>
      </c>
      <c r="G102" s="64">
        <v>80000</v>
      </c>
    </row>
    <row r="103" spans="1:7" s="24" customFormat="1" ht="12.75">
      <c r="A103" s="21">
        <v>740000</v>
      </c>
      <c r="B103" s="21"/>
      <c r="C103" s="21"/>
      <c r="D103" s="22" t="s">
        <v>289</v>
      </c>
      <c r="E103" s="23" t="s">
        <v>400</v>
      </c>
      <c r="F103" s="62" t="e">
        <f t="shared" ref="F103:G104" si="50">SUM(F104)</f>
        <v>#REF!</v>
      </c>
      <c r="G103" s="62">
        <f t="shared" si="50"/>
        <v>2000000</v>
      </c>
    </row>
    <row r="104" spans="1:7" s="24" customFormat="1" ht="12.75">
      <c r="A104" s="21">
        <v>742000</v>
      </c>
      <c r="B104" s="21"/>
      <c r="C104" s="21"/>
      <c r="D104" s="22" t="s">
        <v>401</v>
      </c>
      <c r="E104" s="21" t="s">
        <v>566</v>
      </c>
      <c r="F104" s="64" t="e">
        <f t="shared" si="50"/>
        <v>#REF!</v>
      </c>
      <c r="G104" s="64">
        <f t="shared" si="50"/>
        <v>2000000</v>
      </c>
    </row>
    <row r="105" spans="1:7" s="16" customFormat="1" ht="12.75">
      <c r="A105" s="25"/>
      <c r="B105" s="25">
        <v>742100</v>
      </c>
      <c r="C105" s="25"/>
      <c r="D105" s="22" t="s">
        <v>402</v>
      </c>
      <c r="E105" s="27" t="s">
        <v>403</v>
      </c>
      <c r="F105" s="64" t="e">
        <f t="shared" ref="F105:G105" si="51">SUM(F106)</f>
        <v>#REF!</v>
      </c>
      <c r="G105" s="64">
        <f t="shared" si="51"/>
        <v>2000000</v>
      </c>
    </row>
    <row r="106" spans="1:7" s="16" customFormat="1" ht="12.75">
      <c r="A106" s="25"/>
      <c r="B106" s="25"/>
      <c r="C106" s="25">
        <v>742110</v>
      </c>
      <c r="D106" s="26" t="s">
        <v>405</v>
      </c>
      <c r="E106" s="27" t="s">
        <v>404</v>
      </c>
      <c r="F106" s="64" t="e">
        <f>(#REF!/12)*9</f>
        <v>#REF!</v>
      </c>
      <c r="G106" s="64">
        <v>2000000</v>
      </c>
    </row>
    <row r="107" spans="1:7" s="24" customFormat="1" ht="12.75" customHeight="1">
      <c r="A107" s="21">
        <v>700000</v>
      </c>
      <c r="B107" s="21"/>
      <c r="C107" s="21"/>
      <c r="D107" s="22"/>
      <c r="E107" s="28" t="s">
        <v>329</v>
      </c>
      <c r="F107" s="62" t="e">
        <f>SUM(F8+F34+F94+F103)</f>
        <v>#REF!</v>
      </c>
      <c r="G107" s="62">
        <f>SUM(G8+G34+G94+G103)</f>
        <v>33066200</v>
      </c>
    </row>
    <row r="108" spans="1:7" s="24" customFormat="1" ht="12.75" hidden="1">
      <c r="A108" s="21"/>
      <c r="B108" s="21"/>
      <c r="C108" s="21"/>
      <c r="D108" s="22" t="s">
        <v>155</v>
      </c>
      <c r="E108" s="23" t="s">
        <v>156</v>
      </c>
      <c r="F108" s="62">
        <f t="shared" ref="F108" si="52">SUM(F109+F110+F111)</f>
        <v>0</v>
      </c>
      <c r="G108" s="62">
        <f t="shared" ref="G108" si="53">SUM(G109+G110+G111)</f>
        <v>0</v>
      </c>
    </row>
    <row r="109" spans="1:7" s="24" customFormat="1" ht="12.75" hidden="1">
      <c r="A109" s="21"/>
      <c r="B109" s="21"/>
      <c r="C109" s="21"/>
      <c r="D109" s="22">
        <v>1</v>
      </c>
      <c r="E109" s="23" t="s">
        <v>157</v>
      </c>
      <c r="F109" s="62">
        <v>0</v>
      </c>
      <c r="G109" s="62">
        <v>0</v>
      </c>
    </row>
    <row r="110" spans="1:7" s="24" customFormat="1" ht="12.75" hidden="1">
      <c r="A110" s="21"/>
      <c r="B110" s="21"/>
      <c r="C110" s="21"/>
      <c r="D110" s="22">
        <v>2</v>
      </c>
      <c r="E110" s="23" t="s">
        <v>158</v>
      </c>
      <c r="F110" s="62">
        <v>0</v>
      </c>
      <c r="G110" s="62">
        <v>0</v>
      </c>
    </row>
    <row r="111" spans="1:7" s="24" customFormat="1" ht="12.75" hidden="1">
      <c r="A111" s="21"/>
      <c r="B111" s="21"/>
      <c r="C111" s="21"/>
      <c r="D111" s="22">
        <v>3</v>
      </c>
      <c r="E111" s="23" t="s">
        <v>159</v>
      </c>
      <c r="F111" s="62">
        <v>0</v>
      </c>
      <c r="G111" s="62">
        <v>0</v>
      </c>
    </row>
    <row r="112" spans="1:7" s="35" customFormat="1" ht="12.75" hidden="1">
      <c r="A112" s="21"/>
      <c r="B112" s="21"/>
      <c r="C112" s="21"/>
      <c r="D112" s="22"/>
      <c r="E112" s="23" t="s">
        <v>160</v>
      </c>
      <c r="F112" s="62" t="e">
        <f t="shared" ref="F112" si="54">SUM(F107+F108)</f>
        <v>#REF!</v>
      </c>
      <c r="G112" s="62">
        <f t="shared" ref="G112" si="55">SUM(G107+G108)</f>
        <v>33066200</v>
      </c>
    </row>
    <row r="113" spans="1:7" s="16" customFormat="1" ht="12.75">
      <c r="A113" s="10"/>
      <c r="B113" s="13"/>
      <c r="C113" s="13"/>
      <c r="D113" s="14"/>
      <c r="E113" s="15" t="s">
        <v>434</v>
      </c>
      <c r="F113" s="60"/>
      <c r="G113" s="60"/>
    </row>
    <row r="114" spans="1:7" s="35" customFormat="1" ht="12.75">
      <c r="A114" s="21">
        <v>814000</v>
      </c>
      <c r="B114" s="21"/>
      <c r="C114" s="21"/>
      <c r="D114" s="22" t="s">
        <v>435</v>
      </c>
      <c r="E114" s="23" t="s">
        <v>545</v>
      </c>
      <c r="F114" s="64" t="e">
        <f>(#REF!/12)*9</f>
        <v>#REF!</v>
      </c>
      <c r="G114" s="62">
        <v>900000</v>
      </c>
    </row>
    <row r="115" spans="1:7" hidden="1">
      <c r="A115" s="21"/>
      <c r="B115" s="25"/>
      <c r="C115" s="25"/>
      <c r="D115" s="26"/>
      <c r="E115" s="27" t="s">
        <v>429</v>
      </c>
      <c r="F115" s="64">
        <v>0</v>
      </c>
      <c r="G115" s="64">
        <v>0</v>
      </c>
    </row>
    <row r="116" spans="1:7" s="70" customFormat="1">
      <c r="A116" s="51"/>
      <c r="B116" s="51"/>
      <c r="C116" s="51"/>
      <c r="D116" s="72"/>
      <c r="E116" s="28" t="s">
        <v>352</v>
      </c>
      <c r="F116" s="69" t="e">
        <f t="shared" ref="F116:G116" si="56">SUM(F107+F114)</f>
        <v>#REF!</v>
      </c>
      <c r="G116" s="69">
        <f t="shared" si="56"/>
        <v>33966200</v>
      </c>
    </row>
  </sheetData>
  <printOptions horizontalCentered="1"/>
  <pageMargins left="0.11811023622047245" right="0.11811023622047245" top="0.94488188976377963" bottom="0.94488188976377963" header="0.31496062992125984" footer="0.31496062992125984"/>
  <pageSetup paperSize="9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G309"/>
  <sheetViews>
    <sheetView zoomScale="120" zoomScaleNormal="120" workbookViewId="0">
      <selection activeCell="G8" sqref="G8"/>
    </sheetView>
  </sheetViews>
  <sheetFormatPr defaultRowHeight="15"/>
  <cols>
    <col min="1" max="1" width="8" style="36" customWidth="1"/>
    <col min="2" max="2" width="6.85546875" style="36" customWidth="1"/>
    <col min="3" max="3" width="6.42578125" style="36" customWidth="1"/>
    <col min="4" max="4" width="7.85546875" style="37" customWidth="1"/>
    <col min="5" max="5" width="85.85546875" style="36" customWidth="1"/>
    <col min="6" max="6" width="13.5703125" style="38" hidden="1" customWidth="1"/>
    <col min="7" max="7" width="19.28515625" style="38" customWidth="1"/>
    <col min="209" max="209" width="6.85546875" customWidth="1"/>
    <col min="210" max="210" width="7.28515625" customWidth="1"/>
    <col min="211" max="211" width="9.28515625" customWidth="1"/>
    <col min="212" max="212" width="6.7109375" customWidth="1"/>
    <col min="213" max="213" width="59.7109375" customWidth="1"/>
    <col min="214" max="215" width="11.5703125" customWidth="1"/>
    <col min="216" max="216" width="12.5703125" customWidth="1"/>
    <col min="465" max="465" width="6.85546875" customWidth="1"/>
    <col min="466" max="466" width="7.28515625" customWidth="1"/>
    <col min="467" max="467" width="9.28515625" customWidth="1"/>
    <col min="468" max="468" width="6.7109375" customWidth="1"/>
    <col min="469" max="469" width="59.7109375" customWidth="1"/>
    <col min="470" max="471" width="11.5703125" customWidth="1"/>
    <col min="472" max="472" width="12.5703125" customWidth="1"/>
    <col min="721" max="721" width="6.85546875" customWidth="1"/>
    <col min="722" max="722" width="7.28515625" customWidth="1"/>
    <col min="723" max="723" width="9.28515625" customWidth="1"/>
    <col min="724" max="724" width="6.7109375" customWidth="1"/>
    <col min="725" max="725" width="59.7109375" customWidth="1"/>
    <col min="726" max="727" width="11.5703125" customWidth="1"/>
    <col min="728" max="728" width="12.5703125" customWidth="1"/>
    <col min="977" max="977" width="6.85546875" customWidth="1"/>
    <col min="978" max="978" width="7.28515625" customWidth="1"/>
    <col min="979" max="979" width="9.28515625" customWidth="1"/>
    <col min="980" max="980" width="6.7109375" customWidth="1"/>
    <col min="981" max="981" width="59.7109375" customWidth="1"/>
    <col min="982" max="983" width="11.5703125" customWidth="1"/>
    <col min="984" max="984" width="12.5703125" customWidth="1"/>
    <col min="1233" max="1233" width="6.85546875" customWidth="1"/>
    <col min="1234" max="1234" width="7.28515625" customWidth="1"/>
    <col min="1235" max="1235" width="9.28515625" customWidth="1"/>
    <col min="1236" max="1236" width="6.7109375" customWidth="1"/>
    <col min="1237" max="1237" width="59.7109375" customWidth="1"/>
    <col min="1238" max="1239" width="11.5703125" customWidth="1"/>
    <col min="1240" max="1240" width="12.5703125" customWidth="1"/>
    <col min="1489" max="1489" width="6.85546875" customWidth="1"/>
    <col min="1490" max="1490" width="7.28515625" customWidth="1"/>
    <col min="1491" max="1491" width="9.28515625" customWidth="1"/>
    <col min="1492" max="1492" width="6.7109375" customWidth="1"/>
    <col min="1493" max="1493" width="59.7109375" customWidth="1"/>
    <col min="1494" max="1495" width="11.5703125" customWidth="1"/>
    <col min="1496" max="1496" width="12.5703125" customWidth="1"/>
    <col min="1745" max="1745" width="6.85546875" customWidth="1"/>
    <col min="1746" max="1746" width="7.28515625" customWidth="1"/>
    <col min="1747" max="1747" width="9.28515625" customWidth="1"/>
    <col min="1748" max="1748" width="6.7109375" customWidth="1"/>
    <col min="1749" max="1749" width="59.7109375" customWidth="1"/>
    <col min="1750" max="1751" width="11.5703125" customWidth="1"/>
    <col min="1752" max="1752" width="12.5703125" customWidth="1"/>
    <col min="2001" max="2001" width="6.85546875" customWidth="1"/>
    <col min="2002" max="2002" width="7.28515625" customWidth="1"/>
    <col min="2003" max="2003" width="9.28515625" customWidth="1"/>
    <col min="2004" max="2004" width="6.7109375" customWidth="1"/>
    <col min="2005" max="2005" width="59.7109375" customWidth="1"/>
    <col min="2006" max="2007" width="11.5703125" customWidth="1"/>
    <col min="2008" max="2008" width="12.5703125" customWidth="1"/>
    <col min="2257" max="2257" width="6.85546875" customWidth="1"/>
    <col min="2258" max="2258" width="7.28515625" customWidth="1"/>
    <col min="2259" max="2259" width="9.28515625" customWidth="1"/>
    <col min="2260" max="2260" width="6.7109375" customWidth="1"/>
    <col min="2261" max="2261" width="59.7109375" customWidth="1"/>
    <col min="2262" max="2263" width="11.5703125" customWidth="1"/>
    <col min="2264" max="2264" width="12.5703125" customWidth="1"/>
    <col min="2513" max="2513" width="6.85546875" customWidth="1"/>
    <col min="2514" max="2514" width="7.28515625" customWidth="1"/>
    <col min="2515" max="2515" width="9.28515625" customWidth="1"/>
    <col min="2516" max="2516" width="6.7109375" customWidth="1"/>
    <col min="2517" max="2517" width="59.7109375" customWidth="1"/>
    <col min="2518" max="2519" width="11.5703125" customWidth="1"/>
    <col min="2520" max="2520" width="12.5703125" customWidth="1"/>
    <col min="2769" max="2769" width="6.85546875" customWidth="1"/>
    <col min="2770" max="2770" width="7.28515625" customWidth="1"/>
    <col min="2771" max="2771" width="9.28515625" customWidth="1"/>
    <col min="2772" max="2772" width="6.7109375" customWidth="1"/>
    <col min="2773" max="2773" width="59.7109375" customWidth="1"/>
    <col min="2774" max="2775" width="11.5703125" customWidth="1"/>
    <col min="2776" max="2776" width="12.5703125" customWidth="1"/>
    <col min="3025" max="3025" width="6.85546875" customWidth="1"/>
    <col min="3026" max="3026" width="7.28515625" customWidth="1"/>
    <col min="3027" max="3027" width="9.28515625" customWidth="1"/>
    <col min="3028" max="3028" width="6.7109375" customWidth="1"/>
    <col min="3029" max="3029" width="59.7109375" customWidth="1"/>
    <col min="3030" max="3031" width="11.5703125" customWidth="1"/>
    <col min="3032" max="3032" width="12.5703125" customWidth="1"/>
    <col min="3281" max="3281" width="6.85546875" customWidth="1"/>
    <col min="3282" max="3282" width="7.28515625" customWidth="1"/>
    <col min="3283" max="3283" width="9.28515625" customWidth="1"/>
    <col min="3284" max="3284" width="6.7109375" customWidth="1"/>
    <col min="3285" max="3285" width="59.7109375" customWidth="1"/>
    <col min="3286" max="3287" width="11.5703125" customWidth="1"/>
    <col min="3288" max="3288" width="12.5703125" customWidth="1"/>
    <col min="3537" max="3537" width="6.85546875" customWidth="1"/>
    <col min="3538" max="3538" width="7.28515625" customWidth="1"/>
    <col min="3539" max="3539" width="9.28515625" customWidth="1"/>
    <col min="3540" max="3540" width="6.7109375" customWidth="1"/>
    <col min="3541" max="3541" width="59.7109375" customWidth="1"/>
    <col min="3542" max="3543" width="11.5703125" customWidth="1"/>
    <col min="3544" max="3544" width="12.5703125" customWidth="1"/>
    <col min="3793" max="3793" width="6.85546875" customWidth="1"/>
    <col min="3794" max="3794" width="7.28515625" customWidth="1"/>
    <col min="3795" max="3795" width="9.28515625" customWidth="1"/>
    <col min="3796" max="3796" width="6.7109375" customWidth="1"/>
    <col min="3797" max="3797" width="59.7109375" customWidth="1"/>
    <col min="3798" max="3799" width="11.5703125" customWidth="1"/>
    <col min="3800" max="3800" width="12.5703125" customWidth="1"/>
    <col min="4049" max="4049" width="6.85546875" customWidth="1"/>
    <col min="4050" max="4050" width="7.28515625" customWidth="1"/>
    <col min="4051" max="4051" width="9.28515625" customWidth="1"/>
    <col min="4052" max="4052" width="6.7109375" customWidth="1"/>
    <col min="4053" max="4053" width="59.7109375" customWidth="1"/>
    <col min="4054" max="4055" width="11.5703125" customWidth="1"/>
    <col min="4056" max="4056" width="12.5703125" customWidth="1"/>
    <col min="4305" max="4305" width="6.85546875" customWidth="1"/>
    <col min="4306" max="4306" width="7.28515625" customWidth="1"/>
    <col min="4307" max="4307" width="9.28515625" customWidth="1"/>
    <col min="4308" max="4308" width="6.7109375" customWidth="1"/>
    <col min="4309" max="4309" width="59.7109375" customWidth="1"/>
    <col min="4310" max="4311" width="11.5703125" customWidth="1"/>
    <col min="4312" max="4312" width="12.5703125" customWidth="1"/>
    <col min="4561" max="4561" width="6.85546875" customWidth="1"/>
    <col min="4562" max="4562" width="7.28515625" customWidth="1"/>
    <col min="4563" max="4563" width="9.28515625" customWidth="1"/>
    <col min="4564" max="4564" width="6.7109375" customWidth="1"/>
    <col min="4565" max="4565" width="59.7109375" customWidth="1"/>
    <col min="4566" max="4567" width="11.5703125" customWidth="1"/>
    <col min="4568" max="4568" width="12.5703125" customWidth="1"/>
    <col min="4817" max="4817" width="6.85546875" customWidth="1"/>
    <col min="4818" max="4818" width="7.28515625" customWidth="1"/>
    <col min="4819" max="4819" width="9.28515625" customWidth="1"/>
    <col min="4820" max="4820" width="6.7109375" customWidth="1"/>
    <col min="4821" max="4821" width="59.7109375" customWidth="1"/>
    <col min="4822" max="4823" width="11.5703125" customWidth="1"/>
    <col min="4824" max="4824" width="12.5703125" customWidth="1"/>
    <col min="5073" max="5073" width="6.85546875" customWidth="1"/>
    <col min="5074" max="5074" width="7.28515625" customWidth="1"/>
    <col min="5075" max="5075" width="9.28515625" customWidth="1"/>
    <col min="5076" max="5076" width="6.7109375" customWidth="1"/>
    <col min="5077" max="5077" width="59.7109375" customWidth="1"/>
    <col min="5078" max="5079" width="11.5703125" customWidth="1"/>
    <col min="5080" max="5080" width="12.5703125" customWidth="1"/>
    <col min="5329" max="5329" width="6.85546875" customWidth="1"/>
    <col min="5330" max="5330" width="7.28515625" customWidth="1"/>
    <col min="5331" max="5331" width="9.28515625" customWidth="1"/>
    <col min="5332" max="5332" width="6.7109375" customWidth="1"/>
    <col min="5333" max="5333" width="59.7109375" customWidth="1"/>
    <col min="5334" max="5335" width="11.5703125" customWidth="1"/>
    <col min="5336" max="5336" width="12.5703125" customWidth="1"/>
    <col min="5585" max="5585" width="6.85546875" customWidth="1"/>
    <col min="5586" max="5586" width="7.28515625" customWidth="1"/>
    <col min="5587" max="5587" width="9.28515625" customWidth="1"/>
    <col min="5588" max="5588" width="6.7109375" customWidth="1"/>
    <col min="5589" max="5589" width="59.7109375" customWidth="1"/>
    <col min="5590" max="5591" width="11.5703125" customWidth="1"/>
    <col min="5592" max="5592" width="12.5703125" customWidth="1"/>
    <col min="5841" max="5841" width="6.85546875" customWidth="1"/>
    <col min="5842" max="5842" width="7.28515625" customWidth="1"/>
    <col min="5843" max="5843" width="9.28515625" customWidth="1"/>
    <col min="5844" max="5844" width="6.7109375" customWidth="1"/>
    <col min="5845" max="5845" width="59.7109375" customWidth="1"/>
    <col min="5846" max="5847" width="11.5703125" customWidth="1"/>
    <col min="5848" max="5848" width="12.5703125" customWidth="1"/>
    <col min="6097" max="6097" width="6.85546875" customWidth="1"/>
    <col min="6098" max="6098" width="7.28515625" customWidth="1"/>
    <col min="6099" max="6099" width="9.28515625" customWidth="1"/>
    <col min="6100" max="6100" width="6.7109375" customWidth="1"/>
    <col min="6101" max="6101" width="59.7109375" customWidth="1"/>
    <col min="6102" max="6103" width="11.5703125" customWidth="1"/>
    <col min="6104" max="6104" width="12.5703125" customWidth="1"/>
    <col min="6353" max="6353" width="6.85546875" customWidth="1"/>
    <col min="6354" max="6354" width="7.28515625" customWidth="1"/>
    <col min="6355" max="6355" width="9.28515625" customWidth="1"/>
    <col min="6356" max="6356" width="6.7109375" customWidth="1"/>
    <col min="6357" max="6357" width="59.7109375" customWidth="1"/>
    <col min="6358" max="6359" width="11.5703125" customWidth="1"/>
    <col min="6360" max="6360" width="12.5703125" customWidth="1"/>
    <col min="6609" max="6609" width="6.85546875" customWidth="1"/>
    <col min="6610" max="6610" width="7.28515625" customWidth="1"/>
    <col min="6611" max="6611" width="9.28515625" customWidth="1"/>
    <col min="6612" max="6612" width="6.7109375" customWidth="1"/>
    <col min="6613" max="6613" width="59.7109375" customWidth="1"/>
    <col min="6614" max="6615" width="11.5703125" customWidth="1"/>
    <col min="6616" max="6616" width="12.5703125" customWidth="1"/>
    <col min="6865" max="6865" width="6.85546875" customWidth="1"/>
    <col min="6866" max="6866" width="7.28515625" customWidth="1"/>
    <col min="6867" max="6867" width="9.28515625" customWidth="1"/>
    <col min="6868" max="6868" width="6.7109375" customWidth="1"/>
    <col min="6869" max="6869" width="59.7109375" customWidth="1"/>
    <col min="6870" max="6871" width="11.5703125" customWidth="1"/>
    <col min="6872" max="6872" width="12.5703125" customWidth="1"/>
    <col min="7121" max="7121" width="6.85546875" customWidth="1"/>
    <col min="7122" max="7122" width="7.28515625" customWidth="1"/>
    <col min="7123" max="7123" width="9.28515625" customWidth="1"/>
    <col min="7124" max="7124" width="6.7109375" customWidth="1"/>
    <col min="7125" max="7125" width="59.7109375" customWidth="1"/>
    <col min="7126" max="7127" width="11.5703125" customWidth="1"/>
    <col min="7128" max="7128" width="12.5703125" customWidth="1"/>
    <col min="7377" max="7377" width="6.85546875" customWidth="1"/>
    <col min="7378" max="7378" width="7.28515625" customWidth="1"/>
    <col min="7379" max="7379" width="9.28515625" customWidth="1"/>
    <col min="7380" max="7380" width="6.7109375" customWidth="1"/>
    <col min="7381" max="7381" width="59.7109375" customWidth="1"/>
    <col min="7382" max="7383" width="11.5703125" customWidth="1"/>
    <col min="7384" max="7384" width="12.5703125" customWidth="1"/>
    <col min="7633" max="7633" width="6.85546875" customWidth="1"/>
    <col min="7634" max="7634" width="7.28515625" customWidth="1"/>
    <col min="7635" max="7635" width="9.28515625" customWidth="1"/>
    <col min="7636" max="7636" width="6.7109375" customWidth="1"/>
    <col min="7637" max="7637" width="59.7109375" customWidth="1"/>
    <col min="7638" max="7639" width="11.5703125" customWidth="1"/>
    <col min="7640" max="7640" width="12.5703125" customWidth="1"/>
    <col min="7889" max="7889" width="6.85546875" customWidth="1"/>
    <col min="7890" max="7890" width="7.28515625" customWidth="1"/>
    <col min="7891" max="7891" width="9.28515625" customWidth="1"/>
    <col min="7892" max="7892" width="6.7109375" customWidth="1"/>
    <col min="7893" max="7893" width="59.7109375" customWidth="1"/>
    <col min="7894" max="7895" width="11.5703125" customWidth="1"/>
    <col min="7896" max="7896" width="12.5703125" customWidth="1"/>
    <col min="8145" max="8145" width="6.85546875" customWidth="1"/>
    <col min="8146" max="8146" width="7.28515625" customWidth="1"/>
    <col min="8147" max="8147" width="9.28515625" customWidth="1"/>
    <col min="8148" max="8148" width="6.7109375" customWidth="1"/>
    <col min="8149" max="8149" width="59.7109375" customWidth="1"/>
    <col min="8150" max="8151" width="11.5703125" customWidth="1"/>
    <col min="8152" max="8152" width="12.5703125" customWidth="1"/>
    <col min="8401" max="8401" width="6.85546875" customWidth="1"/>
    <col min="8402" max="8402" width="7.28515625" customWidth="1"/>
    <col min="8403" max="8403" width="9.28515625" customWidth="1"/>
    <col min="8404" max="8404" width="6.7109375" customWidth="1"/>
    <col min="8405" max="8405" width="59.7109375" customWidth="1"/>
    <col min="8406" max="8407" width="11.5703125" customWidth="1"/>
    <col min="8408" max="8408" width="12.5703125" customWidth="1"/>
    <col min="8657" max="8657" width="6.85546875" customWidth="1"/>
    <col min="8658" max="8658" width="7.28515625" customWidth="1"/>
    <col min="8659" max="8659" width="9.28515625" customWidth="1"/>
    <col min="8660" max="8660" width="6.7109375" customWidth="1"/>
    <col min="8661" max="8661" width="59.7109375" customWidth="1"/>
    <col min="8662" max="8663" width="11.5703125" customWidth="1"/>
    <col min="8664" max="8664" width="12.5703125" customWidth="1"/>
    <col min="8913" max="8913" width="6.85546875" customWidth="1"/>
    <col min="8914" max="8914" width="7.28515625" customWidth="1"/>
    <col min="8915" max="8915" width="9.28515625" customWidth="1"/>
    <col min="8916" max="8916" width="6.7109375" customWidth="1"/>
    <col min="8917" max="8917" width="59.7109375" customWidth="1"/>
    <col min="8918" max="8919" width="11.5703125" customWidth="1"/>
    <col min="8920" max="8920" width="12.5703125" customWidth="1"/>
    <col min="9169" max="9169" width="6.85546875" customWidth="1"/>
    <col min="9170" max="9170" width="7.28515625" customWidth="1"/>
    <col min="9171" max="9171" width="9.28515625" customWidth="1"/>
    <col min="9172" max="9172" width="6.7109375" customWidth="1"/>
    <col min="9173" max="9173" width="59.7109375" customWidth="1"/>
    <col min="9174" max="9175" width="11.5703125" customWidth="1"/>
    <col min="9176" max="9176" width="12.5703125" customWidth="1"/>
    <col min="9425" max="9425" width="6.85546875" customWidth="1"/>
    <col min="9426" max="9426" width="7.28515625" customWidth="1"/>
    <col min="9427" max="9427" width="9.28515625" customWidth="1"/>
    <col min="9428" max="9428" width="6.7109375" customWidth="1"/>
    <col min="9429" max="9429" width="59.7109375" customWidth="1"/>
    <col min="9430" max="9431" width="11.5703125" customWidth="1"/>
    <col min="9432" max="9432" width="12.5703125" customWidth="1"/>
    <col min="9681" max="9681" width="6.85546875" customWidth="1"/>
    <col min="9682" max="9682" width="7.28515625" customWidth="1"/>
    <col min="9683" max="9683" width="9.28515625" customWidth="1"/>
    <col min="9684" max="9684" width="6.7109375" customWidth="1"/>
    <col min="9685" max="9685" width="59.7109375" customWidth="1"/>
    <col min="9686" max="9687" width="11.5703125" customWidth="1"/>
    <col min="9688" max="9688" width="12.5703125" customWidth="1"/>
    <col min="9937" max="9937" width="6.85546875" customWidth="1"/>
    <col min="9938" max="9938" width="7.28515625" customWidth="1"/>
    <col min="9939" max="9939" width="9.28515625" customWidth="1"/>
    <col min="9940" max="9940" width="6.7109375" customWidth="1"/>
    <col min="9941" max="9941" width="59.7109375" customWidth="1"/>
    <col min="9942" max="9943" width="11.5703125" customWidth="1"/>
    <col min="9944" max="9944" width="12.5703125" customWidth="1"/>
    <col min="10193" max="10193" width="6.85546875" customWidth="1"/>
    <col min="10194" max="10194" width="7.28515625" customWidth="1"/>
    <col min="10195" max="10195" width="9.28515625" customWidth="1"/>
    <col min="10196" max="10196" width="6.7109375" customWidth="1"/>
    <col min="10197" max="10197" width="59.7109375" customWidth="1"/>
    <col min="10198" max="10199" width="11.5703125" customWidth="1"/>
    <col min="10200" max="10200" width="12.5703125" customWidth="1"/>
    <col min="10449" max="10449" width="6.85546875" customWidth="1"/>
    <col min="10450" max="10450" width="7.28515625" customWidth="1"/>
    <col min="10451" max="10451" width="9.28515625" customWidth="1"/>
    <col min="10452" max="10452" width="6.7109375" customWidth="1"/>
    <col min="10453" max="10453" width="59.7109375" customWidth="1"/>
    <col min="10454" max="10455" width="11.5703125" customWidth="1"/>
    <col min="10456" max="10456" width="12.5703125" customWidth="1"/>
    <col min="10705" max="10705" width="6.85546875" customWidth="1"/>
    <col min="10706" max="10706" width="7.28515625" customWidth="1"/>
    <col min="10707" max="10707" width="9.28515625" customWidth="1"/>
    <col min="10708" max="10708" width="6.7109375" customWidth="1"/>
    <col min="10709" max="10709" width="59.7109375" customWidth="1"/>
    <col min="10710" max="10711" width="11.5703125" customWidth="1"/>
    <col min="10712" max="10712" width="12.5703125" customWidth="1"/>
    <col min="10961" max="10961" width="6.85546875" customWidth="1"/>
    <col min="10962" max="10962" width="7.28515625" customWidth="1"/>
    <col min="10963" max="10963" width="9.28515625" customWidth="1"/>
    <col min="10964" max="10964" width="6.7109375" customWidth="1"/>
    <col min="10965" max="10965" width="59.7109375" customWidth="1"/>
    <col min="10966" max="10967" width="11.5703125" customWidth="1"/>
    <col min="10968" max="10968" width="12.5703125" customWidth="1"/>
    <col min="11217" max="11217" width="6.85546875" customWidth="1"/>
    <col min="11218" max="11218" width="7.28515625" customWidth="1"/>
    <col min="11219" max="11219" width="9.28515625" customWidth="1"/>
    <col min="11220" max="11220" width="6.7109375" customWidth="1"/>
    <col min="11221" max="11221" width="59.7109375" customWidth="1"/>
    <col min="11222" max="11223" width="11.5703125" customWidth="1"/>
    <col min="11224" max="11224" width="12.5703125" customWidth="1"/>
    <col min="11473" max="11473" width="6.85546875" customWidth="1"/>
    <col min="11474" max="11474" width="7.28515625" customWidth="1"/>
    <col min="11475" max="11475" width="9.28515625" customWidth="1"/>
    <col min="11476" max="11476" width="6.7109375" customWidth="1"/>
    <col min="11477" max="11477" width="59.7109375" customWidth="1"/>
    <col min="11478" max="11479" width="11.5703125" customWidth="1"/>
    <col min="11480" max="11480" width="12.5703125" customWidth="1"/>
    <col min="11729" max="11729" width="6.85546875" customWidth="1"/>
    <col min="11730" max="11730" width="7.28515625" customWidth="1"/>
    <col min="11731" max="11731" width="9.28515625" customWidth="1"/>
    <col min="11732" max="11732" width="6.7109375" customWidth="1"/>
    <col min="11733" max="11733" width="59.7109375" customWidth="1"/>
    <col min="11734" max="11735" width="11.5703125" customWidth="1"/>
    <col min="11736" max="11736" width="12.5703125" customWidth="1"/>
    <col min="11985" max="11985" width="6.85546875" customWidth="1"/>
    <col min="11986" max="11986" width="7.28515625" customWidth="1"/>
    <col min="11987" max="11987" width="9.28515625" customWidth="1"/>
    <col min="11988" max="11988" width="6.7109375" customWidth="1"/>
    <col min="11989" max="11989" width="59.7109375" customWidth="1"/>
    <col min="11990" max="11991" width="11.5703125" customWidth="1"/>
    <col min="11992" max="11992" width="12.5703125" customWidth="1"/>
    <col min="12241" max="12241" width="6.85546875" customWidth="1"/>
    <col min="12242" max="12242" width="7.28515625" customWidth="1"/>
    <col min="12243" max="12243" width="9.28515625" customWidth="1"/>
    <col min="12244" max="12244" width="6.7109375" customWidth="1"/>
    <col min="12245" max="12245" width="59.7109375" customWidth="1"/>
    <col min="12246" max="12247" width="11.5703125" customWidth="1"/>
    <col min="12248" max="12248" width="12.5703125" customWidth="1"/>
    <col min="12497" max="12497" width="6.85546875" customWidth="1"/>
    <col min="12498" max="12498" width="7.28515625" customWidth="1"/>
    <col min="12499" max="12499" width="9.28515625" customWidth="1"/>
    <col min="12500" max="12500" width="6.7109375" customWidth="1"/>
    <col min="12501" max="12501" width="59.7109375" customWidth="1"/>
    <col min="12502" max="12503" width="11.5703125" customWidth="1"/>
    <col min="12504" max="12504" width="12.5703125" customWidth="1"/>
    <col min="12753" max="12753" width="6.85546875" customWidth="1"/>
    <col min="12754" max="12754" width="7.28515625" customWidth="1"/>
    <col min="12755" max="12755" width="9.28515625" customWidth="1"/>
    <col min="12756" max="12756" width="6.7109375" customWidth="1"/>
    <col min="12757" max="12757" width="59.7109375" customWidth="1"/>
    <col min="12758" max="12759" width="11.5703125" customWidth="1"/>
    <col min="12760" max="12760" width="12.5703125" customWidth="1"/>
    <col min="13009" max="13009" width="6.85546875" customWidth="1"/>
    <col min="13010" max="13010" width="7.28515625" customWidth="1"/>
    <col min="13011" max="13011" width="9.28515625" customWidth="1"/>
    <col min="13012" max="13012" width="6.7109375" customWidth="1"/>
    <col min="13013" max="13013" width="59.7109375" customWidth="1"/>
    <col min="13014" max="13015" width="11.5703125" customWidth="1"/>
    <col min="13016" max="13016" width="12.5703125" customWidth="1"/>
    <col min="13265" max="13265" width="6.85546875" customWidth="1"/>
    <col min="13266" max="13266" width="7.28515625" customWidth="1"/>
    <col min="13267" max="13267" width="9.28515625" customWidth="1"/>
    <col min="13268" max="13268" width="6.7109375" customWidth="1"/>
    <col min="13269" max="13269" width="59.7109375" customWidth="1"/>
    <col min="13270" max="13271" width="11.5703125" customWidth="1"/>
    <col min="13272" max="13272" width="12.5703125" customWidth="1"/>
    <col min="13521" max="13521" width="6.85546875" customWidth="1"/>
    <col min="13522" max="13522" width="7.28515625" customWidth="1"/>
    <col min="13523" max="13523" width="9.28515625" customWidth="1"/>
    <col min="13524" max="13524" width="6.7109375" customWidth="1"/>
    <col min="13525" max="13525" width="59.7109375" customWidth="1"/>
    <col min="13526" max="13527" width="11.5703125" customWidth="1"/>
    <col min="13528" max="13528" width="12.5703125" customWidth="1"/>
    <col min="13777" max="13777" width="6.85546875" customWidth="1"/>
    <col min="13778" max="13778" width="7.28515625" customWidth="1"/>
    <col min="13779" max="13779" width="9.28515625" customWidth="1"/>
    <col min="13780" max="13780" width="6.7109375" customWidth="1"/>
    <col min="13781" max="13781" width="59.7109375" customWidth="1"/>
    <col min="13782" max="13783" width="11.5703125" customWidth="1"/>
    <col min="13784" max="13784" width="12.5703125" customWidth="1"/>
    <col min="14033" max="14033" width="6.85546875" customWidth="1"/>
    <col min="14034" max="14034" width="7.28515625" customWidth="1"/>
    <col min="14035" max="14035" width="9.28515625" customWidth="1"/>
    <col min="14036" max="14036" width="6.7109375" customWidth="1"/>
    <col min="14037" max="14037" width="59.7109375" customWidth="1"/>
    <col min="14038" max="14039" width="11.5703125" customWidth="1"/>
    <col min="14040" max="14040" width="12.5703125" customWidth="1"/>
    <col min="14289" max="14289" width="6.85546875" customWidth="1"/>
    <col min="14290" max="14290" width="7.28515625" customWidth="1"/>
    <col min="14291" max="14291" width="9.28515625" customWidth="1"/>
    <col min="14292" max="14292" width="6.7109375" customWidth="1"/>
    <col min="14293" max="14293" width="59.7109375" customWidth="1"/>
    <col min="14294" max="14295" width="11.5703125" customWidth="1"/>
    <col min="14296" max="14296" width="12.5703125" customWidth="1"/>
    <col min="14545" max="14545" width="6.85546875" customWidth="1"/>
    <col min="14546" max="14546" width="7.28515625" customWidth="1"/>
    <col min="14547" max="14547" width="9.28515625" customWidth="1"/>
    <col min="14548" max="14548" width="6.7109375" customWidth="1"/>
    <col min="14549" max="14549" width="59.7109375" customWidth="1"/>
    <col min="14550" max="14551" width="11.5703125" customWidth="1"/>
    <col min="14552" max="14552" width="12.5703125" customWidth="1"/>
    <col min="14801" max="14801" width="6.85546875" customWidth="1"/>
    <col min="14802" max="14802" width="7.28515625" customWidth="1"/>
    <col min="14803" max="14803" width="9.28515625" customWidth="1"/>
    <col min="14804" max="14804" width="6.7109375" customWidth="1"/>
    <col min="14805" max="14805" width="59.7109375" customWidth="1"/>
    <col min="14806" max="14807" width="11.5703125" customWidth="1"/>
    <col min="14808" max="14808" width="12.5703125" customWidth="1"/>
    <col min="15057" max="15057" width="6.85546875" customWidth="1"/>
    <col min="15058" max="15058" width="7.28515625" customWidth="1"/>
    <col min="15059" max="15059" width="9.28515625" customWidth="1"/>
    <col min="15060" max="15060" width="6.7109375" customWidth="1"/>
    <col min="15061" max="15061" width="59.7109375" customWidth="1"/>
    <col min="15062" max="15063" width="11.5703125" customWidth="1"/>
    <col min="15064" max="15064" width="12.5703125" customWidth="1"/>
    <col min="15313" max="15313" width="6.85546875" customWidth="1"/>
    <col min="15314" max="15314" width="7.28515625" customWidth="1"/>
    <col min="15315" max="15315" width="9.28515625" customWidth="1"/>
    <col min="15316" max="15316" width="6.7109375" customWidth="1"/>
    <col min="15317" max="15317" width="59.7109375" customWidth="1"/>
    <col min="15318" max="15319" width="11.5703125" customWidth="1"/>
    <col min="15320" max="15320" width="12.5703125" customWidth="1"/>
    <col min="15569" max="15569" width="6.85546875" customWidth="1"/>
    <col min="15570" max="15570" width="7.28515625" customWidth="1"/>
    <col min="15571" max="15571" width="9.28515625" customWidth="1"/>
    <col min="15572" max="15572" width="6.7109375" customWidth="1"/>
    <col min="15573" max="15573" width="59.7109375" customWidth="1"/>
    <col min="15574" max="15575" width="11.5703125" customWidth="1"/>
    <col min="15576" max="15576" width="12.5703125" customWidth="1"/>
    <col min="15825" max="15825" width="6.85546875" customWidth="1"/>
    <col min="15826" max="15826" width="7.28515625" customWidth="1"/>
    <col min="15827" max="15827" width="9.28515625" customWidth="1"/>
    <col min="15828" max="15828" width="6.7109375" customWidth="1"/>
    <col min="15829" max="15829" width="59.7109375" customWidth="1"/>
    <col min="15830" max="15831" width="11.5703125" customWidth="1"/>
    <col min="15832" max="15832" width="12.5703125" customWidth="1"/>
    <col min="16081" max="16081" width="6.85546875" customWidth="1"/>
    <col min="16082" max="16082" width="7.28515625" customWidth="1"/>
    <col min="16083" max="16083" width="9.28515625" customWidth="1"/>
    <col min="16084" max="16084" width="6.7109375" customWidth="1"/>
    <col min="16085" max="16085" width="59.7109375" customWidth="1"/>
    <col min="16086" max="16087" width="11.5703125" customWidth="1"/>
    <col min="16088" max="16088" width="12.5703125" customWidth="1"/>
  </cols>
  <sheetData>
    <row r="2" spans="1:7" s="81" customFormat="1">
      <c r="A2" s="112"/>
      <c r="B2" s="112"/>
      <c r="C2" s="112"/>
      <c r="D2" s="113"/>
      <c r="E2" s="114" t="s">
        <v>535</v>
      </c>
    </row>
    <row r="3" spans="1:7" s="81" customFormat="1">
      <c r="A3" s="112"/>
      <c r="B3" s="112"/>
      <c r="C3" s="112"/>
      <c r="D3" s="113"/>
      <c r="E3" s="114" t="s">
        <v>536</v>
      </c>
    </row>
    <row r="4" spans="1:7">
      <c r="A4" s="84"/>
      <c r="B4" s="84"/>
      <c r="C4" s="84"/>
      <c r="D4" s="85"/>
      <c r="E4" s="115"/>
      <c r="F4"/>
      <c r="G4"/>
    </row>
    <row r="5" spans="1:7" s="71" customFormat="1" ht="15.75">
      <c r="A5" s="116" t="s">
        <v>570</v>
      </c>
      <c r="B5" s="116"/>
      <c r="C5" s="116"/>
      <c r="D5" s="117"/>
      <c r="E5" s="116"/>
    </row>
    <row r="6" spans="1:7" s="71" customFormat="1" ht="15.75" hidden="1">
      <c r="D6" s="76"/>
      <c r="F6" s="77"/>
      <c r="G6" s="77"/>
    </row>
    <row r="7" spans="1:7" s="16" customFormat="1" ht="62.25" customHeight="1">
      <c r="A7" s="49" t="s">
        <v>299</v>
      </c>
      <c r="B7" s="54" t="s">
        <v>161</v>
      </c>
      <c r="C7" s="55" t="s">
        <v>301</v>
      </c>
      <c r="D7" s="53" t="s">
        <v>300</v>
      </c>
      <c r="E7" s="50" t="s">
        <v>298</v>
      </c>
      <c r="F7" s="78" t="s">
        <v>444</v>
      </c>
      <c r="G7" s="78" t="s">
        <v>584</v>
      </c>
    </row>
    <row r="8" spans="1:7" s="16" customFormat="1" ht="12.75">
      <c r="A8" s="39">
        <v>1</v>
      </c>
      <c r="B8" s="39">
        <v>2</v>
      </c>
      <c r="C8" s="39">
        <v>3</v>
      </c>
      <c r="D8" s="39">
        <v>4</v>
      </c>
      <c r="E8" s="39">
        <v>5</v>
      </c>
      <c r="F8" s="11">
        <v>7</v>
      </c>
      <c r="G8" s="11">
        <v>6</v>
      </c>
    </row>
    <row r="9" spans="1:7" s="16" customFormat="1" ht="31.5">
      <c r="A9" s="10" t="s">
        <v>356</v>
      </c>
      <c r="B9" s="13"/>
      <c r="C9" s="13"/>
      <c r="D9" s="14"/>
      <c r="E9" s="119" t="s">
        <v>455</v>
      </c>
      <c r="F9" s="60"/>
      <c r="G9" s="60"/>
    </row>
    <row r="10" spans="1:7" s="20" customFormat="1" ht="13.5">
      <c r="A10" s="17"/>
      <c r="B10" s="17"/>
      <c r="C10" s="17">
        <v>610000</v>
      </c>
      <c r="D10" s="18">
        <v>1</v>
      </c>
      <c r="E10" s="17" t="s">
        <v>162</v>
      </c>
      <c r="F10" s="61" t="e">
        <f t="shared" ref="F10:G10" si="0">SUM(F11)</f>
        <v>#REF!</v>
      </c>
      <c r="G10" s="61">
        <f t="shared" si="0"/>
        <v>111500</v>
      </c>
    </row>
    <row r="11" spans="1:7" s="24" customFormat="1" ht="12.75">
      <c r="A11" s="21"/>
      <c r="B11" s="43"/>
      <c r="C11" s="21">
        <v>613000</v>
      </c>
      <c r="D11" s="22" t="s">
        <v>10</v>
      </c>
      <c r="E11" s="21" t="s">
        <v>163</v>
      </c>
      <c r="F11" s="62" t="e">
        <f>SUM(F12:F15)</f>
        <v>#REF!</v>
      </c>
      <c r="G11" s="62">
        <f t="shared" ref="G11" si="1">SUM(G12:G15)</f>
        <v>111500</v>
      </c>
    </row>
    <row r="12" spans="1:7" s="16" customFormat="1" ht="12.75">
      <c r="A12" s="25"/>
      <c r="B12" s="41" t="s">
        <v>170</v>
      </c>
      <c r="C12" s="25">
        <v>613100</v>
      </c>
      <c r="D12" s="26" t="s">
        <v>12</v>
      </c>
      <c r="E12" s="25" t="s">
        <v>165</v>
      </c>
      <c r="F12" s="64" t="e">
        <f>(#REF!/12)*9</f>
        <v>#REF!</v>
      </c>
      <c r="G12" s="64">
        <v>1000</v>
      </c>
    </row>
    <row r="13" spans="1:7" s="16" customFormat="1" ht="12.75">
      <c r="A13" s="25"/>
      <c r="B13" s="44" t="s">
        <v>170</v>
      </c>
      <c r="C13" s="25">
        <v>613900</v>
      </c>
      <c r="D13" s="26" t="s">
        <v>20</v>
      </c>
      <c r="E13" s="25" t="s">
        <v>166</v>
      </c>
      <c r="F13" s="64" t="e">
        <f>(#REF!/12)*9</f>
        <v>#REF!</v>
      </c>
      <c r="G13" s="64">
        <v>15000</v>
      </c>
    </row>
    <row r="14" spans="1:7" s="16" customFormat="1" ht="12.75">
      <c r="A14" s="25"/>
      <c r="B14" s="44" t="s">
        <v>170</v>
      </c>
      <c r="C14" s="25">
        <v>613900</v>
      </c>
      <c r="D14" s="26" t="s">
        <v>23</v>
      </c>
      <c r="E14" s="25" t="s">
        <v>410</v>
      </c>
      <c r="F14" s="64" t="e">
        <f>(#REF!/12)*9</f>
        <v>#REF!</v>
      </c>
      <c r="G14" s="64">
        <v>500</v>
      </c>
    </row>
    <row r="15" spans="1:7" s="16" customFormat="1" ht="12.75">
      <c r="A15" s="25"/>
      <c r="B15" s="44" t="s">
        <v>170</v>
      </c>
      <c r="C15" s="25">
        <v>613900</v>
      </c>
      <c r="D15" s="26" t="s">
        <v>171</v>
      </c>
      <c r="E15" s="25" t="s">
        <v>297</v>
      </c>
      <c r="F15" s="64" t="e">
        <f>(#REF!/12)*9</f>
        <v>#REF!</v>
      </c>
      <c r="G15" s="83">
        <v>95000</v>
      </c>
    </row>
    <row r="16" spans="1:7" s="24" customFormat="1" ht="12.75">
      <c r="A16" s="21"/>
      <c r="B16" s="43"/>
      <c r="C16" s="21">
        <v>821000</v>
      </c>
      <c r="D16" s="22">
        <v>2</v>
      </c>
      <c r="E16" s="51" t="s">
        <v>192</v>
      </c>
      <c r="F16" s="62" t="e">
        <f t="shared" ref="F16:G16" si="2">SUM(F17:F19)</f>
        <v>#REF!</v>
      </c>
      <c r="G16" s="62">
        <f t="shared" si="2"/>
        <v>100000</v>
      </c>
    </row>
    <row r="17" spans="1:7" s="16" customFormat="1" ht="12.75" hidden="1">
      <c r="A17" s="25"/>
      <c r="B17" s="44"/>
      <c r="C17" s="25"/>
      <c r="D17" s="26"/>
      <c r="E17" s="25"/>
      <c r="F17" s="64"/>
      <c r="G17" s="64"/>
    </row>
    <row r="18" spans="1:7" s="16" customFormat="1" ht="12.75">
      <c r="A18" s="25"/>
      <c r="B18" s="44" t="s">
        <v>168</v>
      </c>
      <c r="C18" s="25">
        <v>821300</v>
      </c>
      <c r="D18" s="26" t="s">
        <v>54</v>
      </c>
      <c r="E18" s="25" t="s">
        <v>497</v>
      </c>
      <c r="F18" s="64"/>
      <c r="G18" s="64">
        <v>30000</v>
      </c>
    </row>
    <row r="19" spans="1:7" s="16" customFormat="1" ht="12.75">
      <c r="A19" s="25"/>
      <c r="B19" s="44" t="s">
        <v>168</v>
      </c>
      <c r="C19" s="25">
        <v>821500</v>
      </c>
      <c r="D19" s="26" t="s">
        <v>72</v>
      </c>
      <c r="E19" s="25" t="s">
        <v>496</v>
      </c>
      <c r="F19" s="64" t="e">
        <f>(#REF!/12)*9</f>
        <v>#REF!</v>
      </c>
      <c r="G19" s="64">
        <v>70000</v>
      </c>
    </row>
    <row r="20" spans="1:7" s="16" customFormat="1" ht="12.75">
      <c r="A20" s="25"/>
      <c r="B20" s="25"/>
      <c r="C20" s="25"/>
      <c r="D20" s="26"/>
      <c r="E20" s="51" t="s">
        <v>367</v>
      </c>
      <c r="F20" s="62" t="e">
        <f>SUM(F10+F16)</f>
        <v>#REF!</v>
      </c>
      <c r="G20" s="62">
        <f>SUM(G10+G16)</f>
        <v>211500</v>
      </c>
    </row>
    <row r="21" spans="1:7" s="16" customFormat="1" ht="31.5">
      <c r="A21" s="10" t="s">
        <v>357</v>
      </c>
      <c r="B21" s="13"/>
      <c r="C21" s="13"/>
      <c r="D21" s="14"/>
      <c r="E21" s="119" t="s">
        <v>524</v>
      </c>
      <c r="F21" s="60"/>
      <c r="G21" s="60"/>
    </row>
    <row r="22" spans="1:7" s="20" customFormat="1" ht="13.5">
      <c r="A22" s="17"/>
      <c r="B22" s="42"/>
      <c r="C22" s="17">
        <v>610000</v>
      </c>
      <c r="D22" s="18">
        <v>1</v>
      </c>
      <c r="E22" s="17" t="s">
        <v>162</v>
      </c>
      <c r="F22" s="61" t="e">
        <f>SUM(F23+F32)</f>
        <v>#REF!</v>
      </c>
      <c r="G22" s="61">
        <f>SUM(G23+G32)</f>
        <v>1284200</v>
      </c>
    </row>
    <row r="23" spans="1:7" s="24" customFormat="1" ht="12.75">
      <c r="A23" s="21"/>
      <c r="B23" s="43"/>
      <c r="C23" s="21">
        <v>613000</v>
      </c>
      <c r="D23" s="22" t="s">
        <v>10</v>
      </c>
      <c r="E23" s="21" t="s">
        <v>163</v>
      </c>
      <c r="F23" s="62" t="e">
        <f>SUM(F24:F31)</f>
        <v>#REF!</v>
      </c>
      <c r="G23" s="62">
        <f>SUM(G24:G31)</f>
        <v>292500</v>
      </c>
    </row>
    <row r="24" spans="1:7" s="16" customFormat="1" ht="12.75">
      <c r="A24" s="25"/>
      <c r="B24" s="44" t="s">
        <v>168</v>
      </c>
      <c r="C24" s="25">
        <v>613100</v>
      </c>
      <c r="D24" s="26" t="s">
        <v>12</v>
      </c>
      <c r="E24" s="25" t="s">
        <v>165</v>
      </c>
      <c r="F24" s="64" t="e">
        <f>(#REF!/12)*9</f>
        <v>#REF!</v>
      </c>
      <c r="G24" s="64">
        <v>1000</v>
      </c>
    </row>
    <row r="25" spans="1:7" s="16" customFormat="1" ht="12.75">
      <c r="A25" s="25"/>
      <c r="B25" s="44" t="s">
        <v>168</v>
      </c>
      <c r="C25" s="25">
        <v>613500</v>
      </c>
      <c r="D25" s="26" t="s">
        <v>20</v>
      </c>
      <c r="E25" s="25" t="s">
        <v>525</v>
      </c>
      <c r="F25" s="64" t="e">
        <f>(#REF!/12)*9</f>
        <v>#REF!</v>
      </c>
      <c r="G25" s="64">
        <v>138000</v>
      </c>
    </row>
    <row r="26" spans="1:7" s="16" customFormat="1" ht="12.75">
      <c r="A26" s="25"/>
      <c r="B26" s="44" t="s">
        <v>170</v>
      </c>
      <c r="C26" s="25">
        <v>613700</v>
      </c>
      <c r="D26" s="26" t="s">
        <v>23</v>
      </c>
      <c r="E26" s="25" t="s">
        <v>379</v>
      </c>
      <c r="F26" s="64" t="e">
        <f>(#REF!/12)*9</f>
        <v>#REF!</v>
      </c>
      <c r="G26" s="64">
        <v>10000</v>
      </c>
    </row>
    <row r="27" spans="1:7" s="16" customFormat="1" ht="12.75">
      <c r="A27" s="25"/>
      <c r="B27" s="44" t="s">
        <v>168</v>
      </c>
      <c r="C27" s="25">
        <v>613800</v>
      </c>
      <c r="D27" s="26" t="s">
        <v>171</v>
      </c>
      <c r="E27" s="25" t="s">
        <v>169</v>
      </c>
      <c r="F27" s="64" t="e">
        <f>(#REF!/12)*9</f>
        <v>#REF!</v>
      </c>
      <c r="G27" s="64">
        <v>10000</v>
      </c>
    </row>
    <row r="28" spans="1:7" s="16" customFormat="1" ht="12.75">
      <c r="A28" s="25"/>
      <c r="B28" s="44" t="s">
        <v>184</v>
      </c>
      <c r="C28" s="25">
        <v>613900</v>
      </c>
      <c r="D28" s="26" t="s">
        <v>172</v>
      </c>
      <c r="E28" s="25" t="s">
        <v>198</v>
      </c>
      <c r="F28" s="64" t="e">
        <f>(#REF!/12)*9</f>
        <v>#REF!</v>
      </c>
      <c r="G28" s="64">
        <v>83000</v>
      </c>
    </row>
    <row r="29" spans="1:7" s="16" customFormat="1" ht="12.75">
      <c r="A29" s="25"/>
      <c r="B29" s="44" t="s">
        <v>168</v>
      </c>
      <c r="C29" s="25">
        <v>613900</v>
      </c>
      <c r="D29" s="26" t="s">
        <v>173</v>
      </c>
      <c r="E29" s="25" t="s">
        <v>410</v>
      </c>
      <c r="F29" s="64" t="e">
        <f>(#REF!/12)*9</f>
        <v>#REF!</v>
      </c>
      <c r="G29" s="64">
        <v>500</v>
      </c>
    </row>
    <row r="30" spans="1:7" s="16" customFormat="1" ht="12.75">
      <c r="A30" s="25"/>
      <c r="B30" s="44" t="s">
        <v>168</v>
      </c>
      <c r="C30" s="25">
        <v>613900</v>
      </c>
      <c r="D30" s="26" t="s">
        <v>174</v>
      </c>
      <c r="E30" s="25" t="s">
        <v>522</v>
      </c>
      <c r="F30" s="64" t="e">
        <f>(#REF!/12)*9</f>
        <v>#REF!</v>
      </c>
      <c r="G30" s="64">
        <v>20000</v>
      </c>
    </row>
    <row r="31" spans="1:7" s="16" customFormat="1" ht="12.75">
      <c r="A31" s="25"/>
      <c r="B31" s="44" t="s">
        <v>168</v>
      </c>
      <c r="C31" s="25">
        <v>613900</v>
      </c>
      <c r="D31" s="26" t="s">
        <v>319</v>
      </c>
      <c r="E31" s="25" t="s">
        <v>501</v>
      </c>
      <c r="F31" s="64" t="e">
        <f>(#REF!/12)*9</f>
        <v>#REF!</v>
      </c>
      <c r="G31" s="64">
        <v>30000</v>
      </c>
    </row>
    <row r="32" spans="1:7" s="24" customFormat="1" ht="13.5" customHeight="1">
      <c r="A32" s="21"/>
      <c r="B32" s="43"/>
      <c r="C32" s="21">
        <v>614000</v>
      </c>
      <c r="D32" s="22" t="s">
        <v>29</v>
      </c>
      <c r="E32" s="21" t="s">
        <v>176</v>
      </c>
      <c r="F32" s="62" t="e">
        <f>SUM(F33:F41)</f>
        <v>#REF!</v>
      </c>
      <c r="G32" s="62">
        <f>SUM(G33:G41)</f>
        <v>991700</v>
      </c>
    </row>
    <row r="33" spans="1:7" s="16" customFormat="1" ht="12.75">
      <c r="A33" s="25"/>
      <c r="B33" s="44" t="s">
        <v>177</v>
      </c>
      <c r="C33" s="25">
        <v>614400</v>
      </c>
      <c r="D33" s="26" t="s">
        <v>31</v>
      </c>
      <c r="E33" s="25" t="s">
        <v>179</v>
      </c>
      <c r="F33" s="64" t="e">
        <f>(#REF!/12)*9</f>
        <v>#REF!</v>
      </c>
      <c r="G33" s="64">
        <v>10000</v>
      </c>
    </row>
    <row r="34" spans="1:7" s="16" customFormat="1" ht="12.75">
      <c r="A34" s="25"/>
      <c r="B34" s="44" t="s">
        <v>168</v>
      </c>
      <c r="C34" s="25">
        <v>614400</v>
      </c>
      <c r="D34" s="26" t="s">
        <v>178</v>
      </c>
      <c r="E34" s="25" t="s">
        <v>382</v>
      </c>
      <c r="F34" s="64" t="e">
        <f>(#REF!/12)*9</f>
        <v>#REF!</v>
      </c>
      <c r="G34" s="64">
        <v>150000</v>
      </c>
    </row>
    <row r="35" spans="1:7" s="16" customFormat="1" ht="12.75">
      <c r="A35" s="25"/>
      <c r="B35" s="44" t="s">
        <v>227</v>
      </c>
      <c r="C35" s="25">
        <v>614400</v>
      </c>
      <c r="D35" s="26" t="s">
        <v>181</v>
      </c>
      <c r="E35" s="25" t="s">
        <v>419</v>
      </c>
      <c r="F35" s="64" t="e">
        <f>(#REF!/12)*9</f>
        <v>#REF!</v>
      </c>
      <c r="G35" s="64">
        <v>15000</v>
      </c>
    </row>
    <row r="36" spans="1:7" s="16" customFormat="1" ht="12.75">
      <c r="A36" s="25"/>
      <c r="B36" s="44" t="s">
        <v>180</v>
      </c>
      <c r="C36" s="25">
        <v>614500</v>
      </c>
      <c r="D36" s="26" t="s">
        <v>183</v>
      </c>
      <c r="E36" s="25" t="s">
        <v>182</v>
      </c>
      <c r="F36" s="64" t="e">
        <f>(#REF!/12)*9</f>
        <v>#REF!</v>
      </c>
      <c r="G36" s="64">
        <v>500000</v>
      </c>
    </row>
    <row r="37" spans="1:7" s="16" customFormat="1" ht="24">
      <c r="A37" s="25"/>
      <c r="B37" s="44" t="s">
        <v>168</v>
      </c>
      <c r="C37" s="25">
        <v>614500</v>
      </c>
      <c r="D37" s="26" t="s">
        <v>185</v>
      </c>
      <c r="E37" s="79" t="s">
        <v>565</v>
      </c>
      <c r="F37" s="64" t="e">
        <f>(#REF!/12)*9</f>
        <v>#REF!</v>
      </c>
      <c r="G37" s="64">
        <v>76700</v>
      </c>
    </row>
    <row r="38" spans="1:7" s="16" customFormat="1" ht="12.75">
      <c r="A38" s="25"/>
      <c r="B38" s="44" t="s">
        <v>168</v>
      </c>
      <c r="C38" s="25">
        <v>614700</v>
      </c>
      <c r="D38" s="26" t="s">
        <v>188</v>
      </c>
      <c r="E38" s="25" t="s">
        <v>523</v>
      </c>
      <c r="F38" s="64" t="e">
        <f>(#REF!/12)*9</f>
        <v>#REF!</v>
      </c>
      <c r="G38" s="64">
        <v>5000</v>
      </c>
    </row>
    <row r="39" spans="1:7" s="16" customFormat="1" ht="12.75">
      <c r="A39" s="25"/>
      <c r="B39" s="44" t="s">
        <v>184</v>
      </c>
      <c r="C39" s="25">
        <v>614800</v>
      </c>
      <c r="D39" s="26" t="s">
        <v>190</v>
      </c>
      <c r="E39" s="25" t="s">
        <v>186</v>
      </c>
      <c r="F39" s="64" t="e">
        <f>(#REF!/12)*9</f>
        <v>#REF!</v>
      </c>
      <c r="G39" s="64">
        <v>50000</v>
      </c>
    </row>
    <row r="40" spans="1:7" s="16" customFormat="1" ht="12.75">
      <c r="A40" s="25"/>
      <c r="B40" s="44" t="s">
        <v>187</v>
      </c>
      <c r="C40" s="25">
        <v>614800</v>
      </c>
      <c r="D40" s="26" t="s">
        <v>212</v>
      </c>
      <c r="E40" s="25" t="s">
        <v>189</v>
      </c>
      <c r="F40" s="64" t="e">
        <f>(#REF!/12)*9</f>
        <v>#REF!</v>
      </c>
      <c r="G40" s="64">
        <v>100000</v>
      </c>
    </row>
    <row r="41" spans="1:7" s="16" customFormat="1" ht="12.75">
      <c r="A41" s="25"/>
      <c r="B41" s="44" t="s">
        <v>187</v>
      </c>
      <c r="C41" s="25">
        <v>614800</v>
      </c>
      <c r="D41" s="26" t="s">
        <v>213</v>
      </c>
      <c r="E41" s="25" t="s">
        <v>191</v>
      </c>
      <c r="F41" s="64" t="e">
        <f>(#REF!/12)*9</f>
        <v>#REF!</v>
      </c>
      <c r="G41" s="64">
        <v>85000</v>
      </c>
    </row>
    <row r="42" spans="1:7" s="16" customFormat="1" ht="12.75">
      <c r="A42" s="25"/>
      <c r="B42" s="44"/>
      <c r="C42" s="25"/>
      <c r="D42" s="26"/>
      <c r="E42" s="51" t="s">
        <v>368</v>
      </c>
      <c r="F42" s="62" t="e">
        <f>SUM(F22)</f>
        <v>#REF!</v>
      </c>
      <c r="G42" s="62">
        <f>SUM(G22)</f>
        <v>1284200</v>
      </c>
    </row>
    <row r="43" spans="1:7" s="16" customFormat="1" ht="15.75">
      <c r="A43" s="10" t="s">
        <v>358</v>
      </c>
      <c r="B43" s="13"/>
      <c r="C43" s="13"/>
      <c r="D43" s="14"/>
      <c r="E43" s="119" t="s">
        <v>390</v>
      </c>
      <c r="F43" s="60"/>
      <c r="G43" s="60"/>
    </row>
    <row r="44" spans="1:7" s="20" customFormat="1" ht="13.5">
      <c r="A44" s="17"/>
      <c r="B44" s="42"/>
      <c r="C44" s="17">
        <v>610000</v>
      </c>
      <c r="D44" s="18">
        <v>1</v>
      </c>
      <c r="E44" s="17" t="s">
        <v>162</v>
      </c>
      <c r="F44" s="61" t="e">
        <f t="shared" ref="F44:G44" si="3">SUM(F45+F50)</f>
        <v>#REF!</v>
      </c>
      <c r="G44" s="61">
        <f t="shared" si="3"/>
        <v>4087450</v>
      </c>
    </row>
    <row r="45" spans="1:7" s="24" customFormat="1" ht="12.75">
      <c r="A45" s="21"/>
      <c r="B45" s="43"/>
      <c r="C45" s="21">
        <v>613000</v>
      </c>
      <c r="D45" s="22" t="s">
        <v>10</v>
      </c>
      <c r="E45" s="21" t="s">
        <v>163</v>
      </c>
      <c r="F45" s="62" t="e">
        <f t="shared" ref="F45:G45" si="4">SUM(F46:F49)</f>
        <v>#REF!</v>
      </c>
      <c r="G45" s="62">
        <f t="shared" si="4"/>
        <v>161000</v>
      </c>
    </row>
    <row r="46" spans="1:7" s="16" customFormat="1" ht="12.75">
      <c r="A46" s="25"/>
      <c r="B46" s="44" t="s">
        <v>168</v>
      </c>
      <c r="C46" s="25">
        <v>613100</v>
      </c>
      <c r="D46" s="26" t="s">
        <v>12</v>
      </c>
      <c r="E46" s="25" t="s">
        <v>165</v>
      </c>
      <c r="F46" s="64" t="e">
        <f>(#REF!/12)*9</f>
        <v>#REF!</v>
      </c>
      <c r="G46" s="64">
        <v>1000</v>
      </c>
    </row>
    <row r="47" spans="1:7" s="16" customFormat="1" ht="12.75">
      <c r="A47" s="25"/>
      <c r="B47" s="44" t="s">
        <v>204</v>
      </c>
      <c r="C47" s="25">
        <v>613500</v>
      </c>
      <c r="D47" s="26" t="s">
        <v>20</v>
      </c>
      <c r="E47" s="25" t="s">
        <v>205</v>
      </c>
      <c r="F47" s="64" t="e">
        <f>(#REF!/12)*9</f>
        <v>#REF!</v>
      </c>
      <c r="G47" s="64">
        <v>155000</v>
      </c>
    </row>
    <row r="48" spans="1:7" s="16" customFormat="1" ht="12.75">
      <c r="A48" s="25"/>
      <c r="B48" s="44" t="s">
        <v>168</v>
      </c>
      <c r="C48" s="25">
        <v>613900</v>
      </c>
      <c r="D48" s="26" t="s">
        <v>23</v>
      </c>
      <c r="E48" s="25" t="s">
        <v>410</v>
      </c>
      <c r="F48" s="64" t="e">
        <f>(#REF!/12)*9</f>
        <v>#REF!</v>
      </c>
      <c r="G48" s="64">
        <v>500</v>
      </c>
    </row>
    <row r="49" spans="1:7" s="16" customFormat="1" ht="12.75">
      <c r="A49" s="25"/>
      <c r="B49" s="44" t="s">
        <v>168</v>
      </c>
      <c r="C49" s="25">
        <v>613900</v>
      </c>
      <c r="D49" s="26" t="s">
        <v>171</v>
      </c>
      <c r="E49" s="25" t="s">
        <v>166</v>
      </c>
      <c r="F49" s="64" t="e">
        <f>(#REF!/12)*9</f>
        <v>#REF!</v>
      </c>
      <c r="G49" s="64">
        <v>4500</v>
      </c>
    </row>
    <row r="50" spans="1:7" s="24" customFormat="1" ht="13.5" customHeight="1">
      <c r="A50" s="21"/>
      <c r="B50" s="43"/>
      <c r="C50" s="21">
        <v>614000</v>
      </c>
      <c r="D50" s="22" t="s">
        <v>29</v>
      </c>
      <c r="E50" s="21" t="s">
        <v>176</v>
      </c>
      <c r="F50" s="62" t="e">
        <f>SUM(F51:F95)</f>
        <v>#REF!</v>
      </c>
      <c r="G50" s="62">
        <f>SUM(G51:G95)</f>
        <v>3926450</v>
      </c>
    </row>
    <row r="51" spans="1:7" s="16" customFormat="1" ht="12.75">
      <c r="A51" s="25"/>
      <c r="B51" s="44" t="s">
        <v>222</v>
      </c>
      <c r="C51" s="25">
        <v>614100</v>
      </c>
      <c r="D51" s="26" t="s">
        <v>31</v>
      </c>
      <c r="E51" s="25" t="s">
        <v>236</v>
      </c>
      <c r="F51" s="64" t="e">
        <f>(#REF!/12)*9</f>
        <v>#REF!</v>
      </c>
      <c r="G51" s="64">
        <v>10000</v>
      </c>
    </row>
    <row r="52" spans="1:7" s="16" customFormat="1" ht="12.75">
      <c r="A52" s="25"/>
      <c r="B52" s="44" t="s">
        <v>207</v>
      </c>
      <c r="C52" s="25">
        <v>614200</v>
      </c>
      <c r="D52" s="26" t="s">
        <v>178</v>
      </c>
      <c r="E52" s="25" t="s">
        <v>296</v>
      </c>
      <c r="F52" s="64" t="e">
        <f>(#REF!/12)*9</f>
        <v>#REF!</v>
      </c>
      <c r="G52" s="64">
        <v>162000</v>
      </c>
    </row>
    <row r="53" spans="1:7" s="16" customFormat="1" ht="12.75">
      <c r="A53" s="25"/>
      <c r="B53" s="44" t="s">
        <v>207</v>
      </c>
      <c r="C53" s="25">
        <v>614200</v>
      </c>
      <c r="D53" s="26" t="s">
        <v>181</v>
      </c>
      <c r="E53" s="25" t="s">
        <v>295</v>
      </c>
      <c r="F53" s="64" t="e">
        <f>(#REF!/12)*9</f>
        <v>#REF!</v>
      </c>
      <c r="G53" s="64">
        <v>250000</v>
      </c>
    </row>
    <row r="54" spans="1:7" s="16" customFormat="1" ht="12.75">
      <c r="A54" s="25"/>
      <c r="B54" s="44" t="s">
        <v>207</v>
      </c>
      <c r="C54" s="25">
        <v>614200</v>
      </c>
      <c r="D54" s="56" t="s">
        <v>183</v>
      </c>
      <c r="E54" s="25" t="s">
        <v>344</v>
      </c>
      <c r="F54" s="64" t="e">
        <f>(#REF!/12)*9</f>
        <v>#REF!</v>
      </c>
      <c r="G54" s="64">
        <v>58650</v>
      </c>
    </row>
    <row r="55" spans="1:7" s="16" customFormat="1" ht="12.75">
      <c r="A55" s="25"/>
      <c r="B55" s="44" t="s">
        <v>208</v>
      </c>
      <c r="C55" s="25">
        <v>614200</v>
      </c>
      <c r="D55" s="26" t="s">
        <v>185</v>
      </c>
      <c r="E55" s="25" t="s">
        <v>293</v>
      </c>
      <c r="F55" s="64" t="e">
        <f>(#REF!/12)*9</f>
        <v>#REF!</v>
      </c>
      <c r="G55" s="64">
        <v>35800</v>
      </c>
    </row>
    <row r="56" spans="1:7" s="16" customFormat="1" ht="12.75">
      <c r="A56" s="25"/>
      <c r="B56" s="44" t="s">
        <v>208</v>
      </c>
      <c r="C56" s="25">
        <v>614200</v>
      </c>
      <c r="D56" s="26" t="s">
        <v>188</v>
      </c>
      <c r="E56" s="25" t="s">
        <v>209</v>
      </c>
      <c r="F56" s="64" t="e">
        <f>(#REF!/12)*9</f>
        <v>#REF!</v>
      </c>
      <c r="G56" s="64">
        <v>5000</v>
      </c>
    </row>
    <row r="57" spans="1:7" s="16" customFormat="1" ht="12.75">
      <c r="A57" s="25"/>
      <c r="B57" s="44">
        <v>1091</v>
      </c>
      <c r="C57" s="25">
        <v>614200</v>
      </c>
      <c r="D57" s="26" t="s">
        <v>190</v>
      </c>
      <c r="E57" s="25" t="s">
        <v>325</v>
      </c>
      <c r="F57" s="64" t="e">
        <f>(#REF!/12)*9</f>
        <v>#REF!</v>
      </c>
      <c r="G57" s="64">
        <v>850000</v>
      </c>
    </row>
    <row r="58" spans="1:7" s="16" customFormat="1" ht="12.75">
      <c r="A58" s="25"/>
      <c r="B58" s="44">
        <v>1091</v>
      </c>
      <c r="C58" s="25">
        <v>614200</v>
      </c>
      <c r="D58" s="26" t="s">
        <v>212</v>
      </c>
      <c r="E58" s="25" t="s">
        <v>210</v>
      </c>
      <c r="F58" s="64" t="e">
        <f>(#REF!/12)*9</f>
        <v>#REF!</v>
      </c>
      <c r="G58" s="64">
        <v>5000</v>
      </c>
    </row>
    <row r="59" spans="1:7" s="16" customFormat="1" ht="13.5" customHeight="1">
      <c r="A59" s="25"/>
      <c r="B59" s="44">
        <v>1091</v>
      </c>
      <c r="C59" s="25">
        <v>614200</v>
      </c>
      <c r="D59" s="26" t="s">
        <v>213</v>
      </c>
      <c r="E59" s="79" t="s">
        <v>430</v>
      </c>
      <c r="F59" s="64" t="e">
        <f>(#REF!/12)*9</f>
        <v>#REF!</v>
      </c>
      <c r="G59" s="64">
        <v>25000</v>
      </c>
    </row>
    <row r="60" spans="1:7" s="16" customFormat="1" ht="15" customHeight="1">
      <c r="A60" s="25"/>
      <c r="B60" s="44" t="s">
        <v>211</v>
      </c>
      <c r="C60" s="25">
        <v>614200</v>
      </c>
      <c r="D60" s="26" t="s">
        <v>214</v>
      </c>
      <c r="E60" s="79" t="s">
        <v>431</v>
      </c>
      <c r="F60" s="64" t="e">
        <f>(#REF!/12)*9</f>
        <v>#REF!</v>
      </c>
      <c r="G60" s="64">
        <v>15000</v>
      </c>
    </row>
    <row r="61" spans="1:7" s="16" customFormat="1" ht="14.25" customHeight="1">
      <c r="A61" s="25"/>
      <c r="B61" s="44" t="s">
        <v>211</v>
      </c>
      <c r="C61" s="25">
        <v>614200</v>
      </c>
      <c r="D61" s="26" t="s">
        <v>215</v>
      </c>
      <c r="E61" s="79" t="s">
        <v>502</v>
      </c>
      <c r="F61" s="64" t="e">
        <f>(#REF!/12)*9</f>
        <v>#REF!</v>
      </c>
      <c r="G61" s="64">
        <v>15000</v>
      </c>
    </row>
    <row r="62" spans="1:7" s="16" customFormat="1" ht="12.75">
      <c r="A62" s="25"/>
      <c r="B62" s="44" t="s">
        <v>222</v>
      </c>
      <c r="C62" s="25">
        <v>614300</v>
      </c>
      <c r="D62" s="26" t="s">
        <v>216</v>
      </c>
      <c r="E62" s="25" t="s">
        <v>411</v>
      </c>
      <c r="F62" s="64" t="e">
        <f>(#REF!/12)*9</f>
        <v>#REF!</v>
      </c>
      <c r="G62" s="64">
        <v>29000</v>
      </c>
    </row>
    <row r="63" spans="1:7" s="16" customFormat="1" ht="12.75">
      <c r="A63" s="25"/>
      <c r="B63" s="44" t="s">
        <v>222</v>
      </c>
      <c r="C63" s="25">
        <v>614300</v>
      </c>
      <c r="D63" s="26" t="s">
        <v>217</v>
      </c>
      <c r="E63" s="25" t="s">
        <v>412</v>
      </c>
      <c r="F63" s="64" t="e">
        <f>(#REF!/12)*9</f>
        <v>#REF!</v>
      </c>
      <c r="G63" s="64">
        <v>34000</v>
      </c>
    </row>
    <row r="64" spans="1:7" s="16" customFormat="1" ht="12.75">
      <c r="A64" s="25"/>
      <c r="B64" s="44" t="s">
        <v>222</v>
      </c>
      <c r="C64" s="25">
        <v>614300</v>
      </c>
      <c r="D64" s="26" t="s">
        <v>219</v>
      </c>
      <c r="E64" s="25" t="s">
        <v>413</v>
      </c>
      <c r="F64" s="64" t="e">
        <f>(#REF!/12)*9</f>
        <v>#REF!</v>
      </c>
      <c r="G64" s="64">
        <v>21000</v>
      </c>
    </row>
    <row r="65" spans="1:7" s="16" customFormat="1" ht="12.75">
      <c r="A65" s="25"/>
      <c r="B65" s="44" t="s">
        <v>222</v>
      </c>
      <c r="C65" s="25">
        <v>614300</v>
      </c>
      <c r="D65" s="26" t="s">
        <v>221</v>
      </c>
      <c r="E65" s="25" t="s">
        <v>414</v>
      </c>
      <c r="F65" s="64" t="e">
        <f>(#REF!/12)*9</f>
        <v>#REF!</v>
      </c>
      <c r="G65" s="64">
        <v>27000</v>
      </c>
    </row>
    <row r="66" spans="1:7" s="16" customFormat="1" ht="12.75">
      <c r="A66" s="25"/>
      <c r="B66" s="44" t="s">
        <v>222</v>
      </c>
      <c r="C66" s="25">
        <v>614300</v>
      </c>
      <c r="D66" s="26" t="s">
        <v>223</v>
      </c>
      <c r="E66" s="25" t="s">
        <v>526</v>
      </c>
      <c r="F66" s="64" t="e">
        <f>(#REF!/12)*9</f>
        <v>#REF!</v>
      </c>
      <c r="G66" s="64">
        <v>7000</v>
      </c>
    </row>
    <row r="67" spans="1:7" s="16" customFormat="1" ht="14.25" customHeight="1">
      <c r="A67" s="25"/>
      <c r="B67" s="44" t="s">
        <v>175</v>
      </c>
      <c r="C67" s="25">
        <v>614300</v>
      </c>
      <c r="D67" s="26" t="s">
        <v>224</v>
      </c>
      <c r="E67" s="79" t="s">
        <v>383</v>
      </c>
      <c r="F67" s="64" t="e">
        <f>(#REF!/12)*9</f>
        <v>#REF!</v>
      </c>
      <c r="G67" s="64">
        <v>20000</v>
      </c>
    </row>
    <row r="68" spans="1:7" s="16" customFormat="1" ht="12.75">
      <c r="A68" s="25"/>
      <c r="B68" s="44">
        <v>1091</v>
      </c>
      <c r="C68" s="25">
        <v>614300</v>
      </c>
      <c r="D68" s="26" t="s">
        <v>225</v>
      </c>
      <c r="E68" s="25" t="s">
        <v>339</v>
      </c>
      <c r="F68" s="64" t="e">
        <f>(#REF!/12)*9</f>
        <v>#REF!</v>
      </c>
      <c r="G68" s="64">
        <v>10000</v>
      </c>
    </row>
    <row r="69" spans="1:7" s="16" customFormat="1" ht="15" customHeight="1">
      <c r="A69" s="25"/>
      <c r="B69" s="44">
        <v>1091</v>
      </c>
      <c r="C69" s="25">
        <v>614300</v>
      </c>
      <c r="D69" s="26" t="s">
        <v>350</v>
      </c>
      <c r="E69" s="79" t="s">
        <v>443</v>
      </c>
      <c r="F69" s="64" t="e">
        <f>(#REF!/12)*9</f>
        <v>#REF!</v>
      </c>
      <c r="G69" s="64">
        <v>25000</v>
      </c>
    </row>
    <row r="70" spans="1:7" s="16" customFormat="1" ht="14.25" customHeight="1">
      <c r="A70" s="25"/>
      <c r="B70" s="44" t="s">
        <v>175</v>
      </c>
      <c r="C70" s="25">
        <v>614300</v>
      </c>
      <c r="D70" s="26" t="s">
        <v>228</v>
      </c>
      <c r="E70" s="79" t="s">
        <v>420</v>
      </c>
      <c r="F70" s="64" t="e">
        <f>(#REF!/12)*9</f>
        <v>#REF!</v>
      </c>
      <c r="G70" s="64">
        <v>130000</v>
      </c>
    </row>
    <row r="71" spans="1:7" s="16" customFormat="1" ht="14.25" customHeight="1">
      <c r="A71" s="25"/>
      <c r="B71" s="44">
        <v>1091</v>
      </c>
      <c r="C71" s="25">
        <v>614300</v>
      </c>
      <c r="D71" s="26" t="s">
        <v>229</v>
      </c>
      <c r="E71" s="79" t="s">
        <v>399</v>
      </c>
      <c r="F71" s="64" t="e">
        <f>(#REF!/12)*9</f>
        <v>#REF!</v>
      </c>
      <c r="G71" s="64">
        <v>10000</v>
      </c>
    </row>
    <row r="72" spans="1:7" s="16" customFormat="1" ht="14.25" customHeight="1">
      <c r="A72" s="25"/>
      <c r="B72" s="44">
        <v>1091</v>
      </c>
      <c r="C72" s="25">
        <v>614300</v>
      </c>
      <c r="D72" s="26" t="s">
        <v>230</v>
      </c>
      <c r="E72" s="79" t="s">
        <v>527</v>
      </c>
      <c r="F72" s="64" t="e">
        <f>(#REF!/12)*9</f>
        <v>#REF!</v>
      </c>
      <c r="G72" s="64">
        <v>5000</v>
      </c>
    </row>
    <row r="73" spans="1:7" s="16" customFormat="1" ht="12.75">
      <c r="A73" s="25"/>
      <c r="B73" s="44" t="s">
        <v>175</v>
      </c>
      <c r="C73" s="25">
        <v>614300</v>
      </c>
      <c r="D73" s="26" t="s">
        <v>231</v>
      </c>
      <c r="E73" s="25" t="s">
        <v>338</v>
      </c>
      <c r="F73" s="64" t="e">
        <f>(#REF!/12)*9</f>
        <v>#REF!</v>
      </c>
      <c r="G73" s="64">
        <v>10000</v>
      </c>
    </row>
    <row r="74" spans="1:7" s="16" customFormat="1" ht="12.75">
      <c r="A74" s="25"/>
      <c r="B74" s="45" t="s">
        <v>211</v>
      </c>
      <c r="C74" s="25">
        <v>614300</v>
      </c>
      <c r="D74" s="26" t="s">
        <v>232</v>
      </c>
      <c r="E74" s="25" t="s">
        <v>421</v>
      </c>
      <c r="F74" s="64" t="e">
        <f>(#REF!/12)*9</f>
        <v>#REF!</v>
      </c>
      <c r="G74" s="64">
        <v>181000</v>
      </c>
    </row>
    <row r="75" spans="1:7" s="16" customFormat="1" ht="12.75">
      <c r="A75" s="25"/>
      <c r="B75" s="45" t="s">
        <v>211</v>
      </c>
      <c r="C75" s="25">
        <v>614300</v>
      </c>
      <c r="D75" s="26" t="s">
        <v>233</v>
      </c>
      <c r="E75" s="25" t="s">
        <v>415</v>
      </c>
      <c r="F75" s="64" t="e">
        <f>(#REF!/12)*9</f>
        <v>#REF!</v>
      </c>
      <c r="G75" s="64">
        <v>205000</v>
      </c>
    </row>
    <row r="76" spans="1:7" s="16" customFormat="1" ht="12.75">
      <c r="A76" s="25"/>
      <c r="B76" s="45" t="s">
        <v>211</v>
      </c>
      <c r="C76" s="25">
        <v>614300</v>
      </c>
      <c r="D76" s="26" t="s">
        <v>234</v>
      </c>
      <c r="E76" s="25" t="s">
        <v>447</v>
      </c>
      <c r="F76" s="64" t="e">
        <f>(#REF!/12)*9</f>
        <v>#REF!</v>
      </c>
      <c r="G76" s="64">
        <v>50000</v>
      </c>
    </row>
    <row r="77" spans="1:7" s="16" customFormat="1" ht="12.75">
      <c r="A77" s="25"/>
      <c r="B77" s="45" t="s">
        <v>211</v>
      </c>
      <c r="C77" s="25">
        <v>614300</v>
      </c>
      <c r="D77" s="26" t="s">
        <v>235</v>
      </c>
      <c r="E77" s="25" t="s">
        <v>422</v>
      </c>
      <c r="F77" s="64" t="e">
        <f>(#REF!/12)*9</f>
        <v>#REF!</v>
      </c>
      <c r="G77" s="64">
        <v>35000</v>
      </c>
    </row>
    <row r="78" spans="1:7" s="16" customFormat="1" ht="12.75">
      <c r="A78" s="25"/>
      <c r="B78" s="44" t="s">
        <v>208</v>
      </c>
      <c r="C78" s="25">
        <v>614300</v>
      </c>
      <c r="D78" s="26" t="s">
        <v>351</v>
      </c>
      <c r="E78" s="25" t="s">
        <v>218</v>
      </c>
      <c r="F78" s="64" t="e">
        <f>(#REF!/12)*9</f>
        <v>#REF!</v>
      </c>
      <c r="G78" s="64">
        <v>40000</v>
      </c>
    </row>
    <row r="79" spans="1:7" s="16" customFormat="1" ht="12.75">
      <c r="A79" s="25"/>
      <c r="B79" s="44">
        <v>1091</v>
      </c>
      <c r="C79" s="25">
        <v>614300</v>
      </c>
      <c r="D79" s="26" t="s">
        <v>294</v>
      </c>
      <c r="E79" s="25" t="s">
        <v>333</v>
      </c>
      <c r="F79" s="64" t="e">
        <f>(#REF!/12)*9</f>
        <v>#REF!</v>
      </c>
      <c r="G79" s="64">
        <v>5000</v>
      </c>
    </row>
    <row r="80" spans="1:7" s="16" customFormat="1" ht="12.75" hidden="1">
      <c r="A80" s="25"/>
      <c r="B80" s="44"/>
      <c r="C80" s="25"/>
      <c r="D80" s="26" t="s">
        <v>351</v>
      </c>
      <c r="E80" s="25" t="s">
        <v>416</v>
      </c>
      <c r="F80" s="64" t="e">
        <f>(#REF!/12)*9</f>
        <v>#REF!</v>
      </c>
      <c r="G80" s="64"/>
    </row>
    <row r="81" spans="1:7" s="16" customFormat="1" ht="12.75" hidden="1">
      <c r="A81" s="25"/>
      <c r="B81" s="44"/>
      <c r="C81" s="25"/>
      <c r="D81" s="26" t="s">
        <v>294</v>
      </c>
      <c r="E81" s="25" t="s">
        <v>417</v>
      </c>
      <c r="F81" s="64" t="e">
        <f>(#REF!/12)*9</f>
        <v>#REF!</v>
      </c>
      <c r="G81" s="64"/>
    </row>
    <row r="82" spans="1:7" s="16" customFormat="1" ht="12.75" hidden="1">
      <c r="A82" s="25"/>
      <c r="B82" s="44"/>
      <c r="C82" s="25"/>
      <c r="D82" s="26" t="s">
        <v>294</v>
      </c>
      <c r="E82" s="25" t="s">
        <v>418</v>
      </c>
      <c r="F82" s="64" t="e">
        <f>(#REF!/12)*9</f>
        <v>#REF!</v>
      </c>
      <c r="G82" s="64"/>
    </row>
    <row r="83" spans="1:7" s="16" customFormat="1" ht="12.75">
      <c r="A83" s="25"/>
      <c r="B83" s="44" t="s">
        <v>175</v>
      </c>
      <c r="C83" s="25">
        <v>614300</v>
      </c>
      <c r="D83" s="26" t="s">
        <v>440</v>
      </c>
      <c r="E83" s="25" t="s">
        <v>311</v>
      </c>
      <c r="F83" s="64" t="e">
        <f>(#REF!/12)*9</f>
        <v>#REF!</v>
      </c>
      <c r="G83" s="64">
        <v>20000</v>
      </c>
    </row>
    <row r="84" spans="1:7" s="16" customFormat="1" ht="12.75">
      <c r="A84" s="25"/>
      <c r="B84" s="44" t="s">
        <v>237</v>
      </c>
      <c r="C84" s="25">
        <v>614300</v>
      </c>
      <c r="D84" s="26" t="s">
        <v>337</v>
      </c>
      <c r="E84" s="25" t="s">
        <v>238</v>
      </c>
      <c r="F84" s="64" t="e">
        <f>(#REF!/12)*9</f>
        <v>#REF!</v>
      </c>
      <c r="G84" s="64">
        <v>70000</v>
      </c>
    </row>
    <row r="85" spans="1:7" s="16" customFormat="1" ht="12.75">
      <c r="A85" s="25"/>
      <c r="B85" s="44" t="s">
        <v>227</v>
      </c>
      <c r="C85" s="25">
        <v>614400</v>
      </c>
      <c r="D85" s="26" t="s">
        <v>343</v>
      </c>
      <c r="E85" s="25" t="s">
        <v>285</v>
      </c>
      <c r="F85" s="64" t="e">
        <f>(#REF!/12)*9</f>
        <v>#REF!</v>
      </c>
      <c r="G85" s="64">
        <v>9000</v>
      </c>
    </row>
    <row r="86" spans="1:7" s="16" customFormat="1" ht="12.75">
      <c r="A86" s="25"/>
      <c r="B86" s="44">
        <v>1091</v>
      </c>
      <c r="C86" s="25">
        <v>614400</v>
      </c>
      <c r="D86" s="26" t="s">
        <v>346</v>
      </c>
      <c r="E86" s="25" t="s">
        <v>220</v>
      </c>
      <c r="F86" s="64" t="e">
        <f>(#REF!/12)*9</f>
        <v>#REF!</v>
      </c>
      <c r="G86" s="64">
        <v>66000</v>
      </c>
    </row>
    <row r="87" spans="1:7" s="16" customFormat="1" ht="14.25" customHeight="1">
      <c r="A87" s="25"/>
      <c r="B87" s="44" t="s">
        <v>164</v>
      </c>
      <c r="C87" s="25">
        <v>614400</v>
      </c>
      <c r="D87" s="26" t="s">
        <v>347</v>
      </c>
      <c r="E87" s="79" t="s">
        <v>503</v>
      </c>
      <c r="F87" s="64" t="e">
        <f>(#REF!/12)*9</f>
        <v>#REF!</v>
      </c>
      <c r="G87" s="64">
        <v>5000</v>
      </c>
    </row>
    <row r="88" spans="1:7" s="16" customFormat="1" ht="12.75">
      <c r="A88" s="25"/>
      <c r="B88" s="44" t="s">
        <v>226</v>
      </c>
      <c r="C88" s="25">
        <v>614400</v>
      </c>
      <c r="D88" s="26" t="s">
        <v>432</v>
      </c>
      <c r="E88" s="25" t="s">
        <v>312</v>
      </c>
      <c r="F88" s="64" t="e">
        <f>(#REF!/12)*9</f>
        <v>#REF!</v>
      </c>
      <c r="G88" s="64">
        <v>550000</v>
      </c>
    </row>
    <row r="89" spans="1:7" s="16" customFormat="1" ht="12.75">
      <c r="A89" s="25"/>
      <c r="B89" s="44" t="s">
        <v>227</v>
      </c>
      <c r="C89" s="25">
        <v>614400</v>
      </c>
      <c r="D89" s="26" t="s">
        <v>433</v>
      </c>
      <c r="E89" s="25" t="s">
        <v>334</v>
      </c>
      <c r="F89" s="64" t="e">
        <f>(#REF!/12)*9</f>
        <v>#REF!</v>
      </c>
      <c r="G89" s="64">
        <v>485000</v>
      </c>
    </row>
    <row r="90" spans="1:7" s="16" customFormat="1" ht="12.75">
      <c r="A90" s="25"/>
      <c r="B90" s="44" t="s">
        <v>227</v>
      </c>
      <c r="C90" s="25">
        <v>614400</v>
      </c>
      <c r="D90" s="26" t="s">
        <v>436</v>
      </c>
      <c r="E90" s="25" t="s">
        <v>313</v>
      </c>
      <c r="F90" s="64" t="e">
        <f>(#REF!/12)*9</f>
        <v>#REF!</v>
      </c>
      <c r="G90" s="64">
        <v>42000</v>
      </c>
    </row>
    <row r="91" spans="1:7" s="16" customFormat="1" ht="12.75">
      <c r="A91" s="25"/>
      <c r="B91" s="44" t="s">
        <v>227</v>
      </c>
      <c r="C91" s="25">
        <v>614400</v>
      </c>
      <c r="D91" s="26" t="s">
        <v>437</v>
      </c>
      <c r="E91" s="25" t="s">
        <v>314</v>
      </c>
      <c r="F91" s="64" t="e">
        <f>(#REF!/12)*9</f>
        <v>#REF!</v>
      </c>
      <c r="G91" s="64">
        <v>87000</v>
      </c>
    </row>
    <row r="92" spans="1:7" s="16" customFormat="1" ht="12.75">
      <c r="A92" s="25"/>
      <c r="B92" s="44" t="s">
        <v>177</v>
      </c>
      <c r="C92" s="25">
        <v>614400</v>
      </c>
      <c r="D92" s="26" t="s">
        <v>438</v>
      </c>
      <c r="E92" s="25" t="s">
        <v>345</v>
      </c>
      <c r="F92" s="64" t="e">
        <f>(#REF!/12)*9</f>
        <v>#REF!</v>
      </c>
      <c r="G92" s="64">
        <v>47000</v>
      </c>
    </row>
    <row r="93" spans="1:7" s="16" customFormat="1" ht="14.25" customHeight="1">
      <c r="A93" s="25"/>
      <c r="B93" s="44" t="s">
        <v>177</v>
      </c>
      <c r="C93" s="25">
        <v>614400</v>
      </c>
      <c r="D93" s="26" t="s">
        <v>439</v>
      </c>
      <c r="E93" s="79" t="s">
        <v>348</v>
      </c>
      <c r="F93" s="64" t="e">
        <f>(#REF!/12)*9</f>
        <v>#REF!</v>
      </c>
      <c r="G93" s="64">
        <v>20000</v>
      </c>
    </row>
    <row r="94" spans="1:7" s="16" customFormat="1" ht="14.25" customHeight="1">
      <c r="A94" s="25"/>
      <c r="B94" s="44" t="s">
        <v>177</v>
      </c>
      <c r="C94" s="25">
        <v>614400</v>
      </c>
      <c r="D94" s="26" t="s">
        <v>528</v>
      </c>
      <c r="E94" s="79" t="s">
        <v>529</v>
      </c>
      <c r="F94" s="64" t="e">
        <f>(#REF!/12)*9</f>
        <v>#REF!</v>
      </c>
      <c r="G94" s="64">
        <v>120000</v>
      </c>
    </row>
    <row r="95" spans="1:7" s="16" customFormat="1" ht="14.25" customHeight="1">
      <c r="A95" s="25"/>
      <c r="B95" s="44" t="s">
        <v>177</v>
      </c>
      <c r="C95" s="25">
        <v>614400</v>
      </c>
      <c r="D95" s="26" t="s">
        <v>530</v>
      </c>
      <c r="E95" s="79" t="s">
        <v>531</v>
      </c>
      <c r="F95" s="64" t="e">
        <f>(#REF!/12)*9</f>
        <v>#REF!</v>
      </c>
      <c r="G95" s="64">
        <v>130000</v>
      </c>
    </row>
    <row r="96" spans="1:7" s="16" customFormat="1" ht="12.75">
      <c r="A96" s="25"/>
      <c r="B96" s="44"/>
      <c r="C96" s="25"/>
      <c r="D96" s="26"/>
      <c r="E96" s="51" t="s">
        <v>369</v>
      </c>
      <c r="F96" s="62" t="e">
        <f>SUM(F44)</f>
        <v>#REF!</v>
      </c>
      <c r="G96" s="62">
        <f>SUM(G44)</f>
        <v>4087450</v>
      </c>
    </row>
    <row r="97" spans="1:7" s="16" customFormat="1" ht="15.75">
      <c r="A97" s="10" t="s">
        <v>359</v>
      </c>
      <c r="B97" s="13"/>
      <c r="C97" s="13"/>
      <c r="D97" s="13"/>
      <c r="E97" s="121" t="s">
        <v>391</v>
      </c>
      <c r="F97" s="60"/>
      <c r="G97" s="60"/>
    </row>
    <row r="98" spans="1:7" s="20" customFormat="1" ht="13.5">
      <c r="A98" s="17"/>
      <c r="B98" s="17"/>
      <c r="C98" s="17">
        <v>610000</v>
      </c>
      <c r="D98" s="18">
        <v>1</v>
      </c>
      <c r="E98" s="17" t="s">
        <v>162</v>
      </c>
      <c r="F98" s="61" t="e">
        <f>SUM(F99+F111)</f>
        <v>#REF!</v>
      </c>
      <c r="G98" s="61">
        <f>SUM(G99+G111)</f>
        <v>767000</v>
      </c>
    </row>
    <row r="99" spans="1:7" s="24" customFormat="1" ht="12.75">
      <c r="A99" s="21"/>
      <c r="B99" s="43"/>
      <c r="C99" s="21">
        <v>613000</v>
      </c>
      <c r="D99" s="22" t="s">
        <v>10</v>
      </c>
      <c r="E99" s="21" t="s">
        <v>163</v>
      </c>
      <c r="F99" s="62" t="e">
        <f>SUM(F100:F110)</f>
        <v>#REF!</v>
      </c>
      <c r="G99" s="62">
        <f>SUM(G100:G110)</f>
        <v>656500</v>
      </c>
    </row>
    <row r="100" spans="1:7" s="16" customFormat="1" ht="12.75">
      <c r="A100" s="25"/>
      <c r="B100" s="44" t="s">
        <v>265</v>
      </c>
      <c r="C100" s="25">
        <v>613100</v>
      </c>
      <c r="D100" s="26" t="s">
        <v>12</v>
      </c>
      <c r="E100" s="25" t="s">
        <v>309</v>
      </c>
      <c r="F100" s="64" t="e">
        <f>(#REF!/12)*9</f>
        <v>#REF!</v>
      </c>
      <c r="G100" s="64">
        <v>1000</v>
      </c>
    </row>
    <row r="101" spans="1:7" s="16" customFormat="1" ht="12.75" customHeight="1">
      <c r="A101" s="25"/>
      <c r="B101" s="44" t="s">
        <v>265</v>
      </c>
      <c r="C101" s="25">
        <v>613400</v>
      </c>
      <c r="D101" s="26" t="s">
        <v>20</v>
      </c>
      <c r="E101" s="79" t="s">
        <v>306</v>
      </c>
      <c r="F101" s="64" t="e">
        <f>(#REF!/12)*9</f>
        <v>#REF!</v>
      </c>
      <c r="G101" s="83">
        <v>7600</v>
      </c>
    </row>
    <row r="102" spans="1:7" s="16" customFormat="1" ht="14.25" customHeight="1">
      <c r="A102" s="25"/>
      <c r="B102" s="44" t="s">
        <v>265</v>
      </c>
      <c r="C102" s="25">
        <v>613400</v>
      </c>
      <c r="D102" s="26" t="s">
        <v>23</v>
      </c>
      <c r="E102" s="79" t="s">
        <v>304</v>
      </c>
      <c r="F102" s="64" t="e">
        <f>(#REF!/12)*9</f>
        <v>#REF!</v>
      </c>
      <c r="G102" s="83">
        <v>31000</v>
      </c>
    </row>
    <row r="103" spans="1:7" s="16" customFormat="1" ht="14.25" customHeight="1">
      <c r="A103" s="25"/>
      <c r="B103" s="44" t="s">
        <v>265</v>
      </c>
      <c r="C103" s="25">
        <v>613700</v>
      </c>
      <c r="D103" s="26" t="s">
        <v>171</v>
      </c>
      <c r="E103" s="79" t="s">
        <v>316</v>
      </c>
      <c r="F103" s="64" t="e">
        <f>(#REF!/12)*9</f>
        <v>#REF!</v>
      </c>
      <c r="G103" s="83">
        <v>250800</v>
      </c>
    </row>
    <row r="104" spans="1:7" s="16" customFormat="1" ht="15" customHeight="1">
      <c r="A104" s="25"/>
      <c r="B104" s="44" t="s">
        <v>265</v>
      </c>
      <c r="C104" s="25">
        <v>613700</v>
      </c>
      <c r="D104" s="26" t="s">
        <v>172</v>
      </c>
      <c r="E104" s="79" t="s">
        <v>317</v>
      </c>
      <c r="F104" s="64" t="e">
        <f>(#REF!/12)*9</f>
        <v>#REF!</v>
      </c>
      <c r="G104" s="83">
        <v>184400</v>
      </c>
    </row>
    <row r="105" spans="1:7" s="16" customFormat="1" ht="15.75" customHeight="1">
      <c r="A105" s="25"/>
      <c r="B105" s="44" t="s">
        <v>265</v>
      </c>
      <c r="C105" s="25">
        <v>613700</v>
      </c>
      <c r="D105" s="26" t="s">
        <v>173</v>
      </c>
      <c r="E105" s="79" t="s">
        <v>371</v>
      </c>
      <c r="F105" s="64" t="e">
        <f>(#REF!/12)*9</f>
        <v>#REF!</v>
      </c>
      <c r="G105" s="83">
        <v>50000</v>
      </c>
    </row>
    <row r="106" spans="1:7" s="16" customFormat="1" ht="15.75" customHeight="1">
      <c r="A106" s="25"/>
      <c r="B106" s="44" t="s">
        <v>265</v>
      </c>
      <c r="C106" s="25">
        <v>613700</v>
      </c>
      <c r="D106" s="26" t="s">
        <v>174</v>
      </c>
      <c r="E106" s="79" t="s">
        <v>452</v>
      </c>
      <c r="F106" s="64" t="e">
        <f>(#REF!/12)*9</f>
        <v>#REF!</v>
      </c>
      <c r="G106" s="83">
        <v>27000</v>
      </c>
    </row>
    <row r="107" spans="1:7" s="16" customFormat="1" ht="12.75" customHeight="1">
      <c r="A107" s="25"/>
      <c r="B107" s="44" t="s">
        <v>265</v>
      </c>
      <c r="C107" s="25">
        <v>613900</v>
      </c>
      <c r="D107" s="57" t="s">
        <v>319</v>
      </c>
      <c r="E107" s="79" t="s">
        <v>318</v>
      </c>
      <c r="F107" s="64" t="e">
        <f>(#REF!/12)*9</f>
        <v>#REF!</v>
      </c>
      <c r="G107" s="83">
        <v>89200</v>
      </c>
    </row>
    <row r="108" spans="1:7" s="16" customFormat="1" ht="13.5" customHeight="1">
      <c r="A108" s="25"/>
      <c r="B108" s="44" t="s">
        <v>265</v>
      </c>
      <c r="C108" s="25">
        <v>613900</v>
      </c>
      <c r="D108" s="26" t="s">
        <v>320</v>
      </c>
      <c r="E108" s="79" t="s">
        <v>423</v>
      </c>
      <c r="F108" s="64" t="e">
        <f>(#REF!/12)*9</f>
        <v>#REF!</v>
      </c>
      <c r="G108" s="83">
        <v>10000</v>
      </c>
    </row>
    <row r="109" spans="1:7" s="16" customFormat="1" ht="12.75">
      <c r="A109" s="25"/>
      <c r="B109" s="44" t="s">
        <v>265</v>
      </c>
      <c r="C109" s="25">
        <v>613900</v>
      </c>
      <c r="D109" s="26" t="s">
        <v>323</v>
      </c>
      <c r="E109" s="79" t="s">
        <v>424</v>
      </c>
      <c r="F109" s="64" t="e">
        <f>(#REF!/12)*9</f>
        <v>#REF!</v>
      </c>
      <c r="G109" s="83">
        <v>500</v>
      </c>
    </row>
    <row r="110" spans="1:7" s="16" customFormat="1" ht="12.75" customHeight="1">
      <c r="A110" s="25"/>
      <c r="B110" s="44" t="s">
        <v>265</v>
      </c>
      <c r="C110" s="25">
        <v>613900</v>
      </c>
      <c r="D110" s="26" t="s">
        <v>354</v>
      </c>
      <c r="E110" s="79" t="s">
        <v>386</v>
      </c>
      <c r="F110" s="64" t="e">
        <f>(#REF!/12)*9</f>
        <v>#REF!</v>
      </c>
      <c r="G110" s="83">
        <v>5000</v>
      </c>
    </row>
    <row r="111" spans="1:7" s="24" customFormat="1" ht="12.75">
      <c r="A111" s="21"/>
      <c r="B111" s="43"/>
      <c r="C111" s="21">
        <v>614000</v>
      </c>
      <c r="D111" s="22" t="s">
        <v>29</v>
      </c>
      <c r="E111" s="80" t="s">
        <v>176</v>
      </c>
      <c r="F111" s="62" t="e">
        <f>SUM(F112:F121)</f>
        <v>#REF!</v>
      </c>
      <c r="G111" s="87">
        <f t="shared" ref="G111" si="5">SUM(G112:G121)</f>
        <v>110500</v>
      </c>
    </row>
    <row r="112" spans="1:7" s="16" customFormat="1" ht="12.75" customHeight="1">
      <c r="A112" s="25"/>
      <c r="B112" s="44" t="s">
        <v>265</v>
      </c>
      <c r="C112" s="25">
        <v>614100</v>
      </c>
      <c r="D112" s="26" t="s">
        <v>31</v>
      </c>
      <c r="E112" s="88" t="s">
        <v>453</v>
      </c>
      <c r="F112" s="64" t="e">
        <f>(#REF!/12)*9</f>
        <v>#REF!</v>
      </c>
      <c r="G112" s="83">
        <v>20000</v>
      </c>
    </row>
    <row r="113" spans="1:7" s="16" customFormat="1" ht="12.75" customHeight="1">
      <c r="A113" s="25"/>
      <c r="B113" s="44" t="s">
        <v>265</v>
      </c>
      <c r="C113" s="25">
        <v>614200</v>
      </c>
      <c r="D113" s="26" t="s">
        <v>178</v>
      </c>
      <c r="E113" s="79" t="s">
        <v>498</v>
      </c>
      <c r="F113" s="64" t="e">
        <f>(#REF!/12)*9</f>
        <v>#REF!</v>
      </c>
      <c r="G113" s="83">
        <v>30000</v>
      </c>
    </row>
    <row r="114" spans="1:7" s="16" customFormat="1" ht="14.25" customHeight="1">
      <c r="A114" s="25"/>
      <c r="B114" s="44" t="s">
        <v>265</v>
      </c>
      <c r="C114" s="25">
        <v>614200</v>
      </c>
      <c r="D114" s="26" t="s">
        <v>181</v>
      </c>
      <c r="E114" s="88" t="s">
        <v>445</v>
      </c>
      <c r="F114" s="64" t="e">
        <f>(#REF!/12)*9</f>
        <v>#REF!</v>
      </c>
      <c r="G114" s="83">
        <v>3000</v>
      </c>
    </row>
    <row r="115" spans="1:7" s="16" customFormat="1" ht="14.25" customHeight="1">
      <c r="A115" s="25"/>
      <c r="B115" s="44" t="s">
        <v>265</v>
      </c>
      <c r="C115" s="25">
        <v>614300</v>
      </c>
      <c r="D115" s="26" t="s">
        <v>183</v>
      </c>
      <c r="E115" s="79" t="s">
        <v>308</v>
      </c>
      <c r="F115" s="64" t="e">
        <f>(#REF!/12)*9</f>
        <v>#REF!</v>
      </c>
      <c r="G115" s="83">
        <v>15000</v>
      </c>
    </row>
    <row r="116" spans="1:7" s="16" customFormat="1" ht="12.75" hidden="1">
      <c r="A116" s="25"/>
      <c r="B116" s="44"/>
      <c r="C116" s="25">
        <v>614300</v>
      </c>
      <c r="D116" s="26"/>
      <c r="E116" s="79" t="s">
        <v>407</v>
      </c>
      <c r="F116" s="64" t="e">
        <f>(#REF!/12)*9</f>
        <v>#REF!</v>
      </c>
      <c r="G116" s="83"/>
    </row>
    <row r="117" spans="1:7" s="16" customFormat="1" ht="12.75" hidden="1">
      <c r="A117" s="25"/>
      <c r="B117" s="44"/>
      <c r="C117" s="25">
        <v>614400</v>
      </c>
      <c r="D117" s="26" t="s">
        <v>183</v>
      </c>
      <c r="E117" s="79" t="s">
        <v>406</v>
      </c>
      <c r="F117" s="64" t="e">
        <f>(#REF!/12)*9</f>
        <v>#REF!</v>
      </c>
      <c r="G117" s="83"/>
    </row>
    <row r="118" spans="1:7" s="16" customFormat="1" ht="13.5" customHeight="1">
      <c r="A118" s="25"/>
      <c r="B118" s="44" t="s">
        <v>265</v>
      </c>
      <c r="C118" s="25">
        <v>614300</v>
      </c>
      <c r="D118" s="26" t="s">
        <v>185</v>
      </c>
      <c r="E118" s="79" t="s">
        <v>499</v>
      </c>
      <c r="F118" s="64" t="e">
        <f>(#REF!/12)*9</f>
        <v>#REF!</v>
      </c>
      <c r="G118" s="83">
        <v>10000</v>
      </c>
    </row>
    <row r="119" spans="1:7" s="16" customFormat="1" ht="12.75" customHeight="1">
      <c r="A119" s="25"/>
      <c r="B119" s="44" t="s">
        <v>265</v>
      </c>
      <c r="C119" s="25">
        <v>614400</v>
      </c>
      <c r="D119" s="26" t="s">
        <v>188</v>
      </c>
      <c r="E119" s="79" t="s">
        <v>500</v>
      </c>
      <c r="F119" s="64" t="e">
        <f>(#REF!/12)*9</f>
        <v>#REF!</v>
      </c>
      <c r="G119" s="83">
        <v>10000</v>
      </c>
    </row>
    <row r="120" spans="1:7" s="16" customFormat="1" ht="15" customHeight="1">
      <c r="A120" s="25"/>
      <c r="B120" s="44" t="s">
        <v>265</v>
      </c>
      <c r="C120" s="25">
        <v>614400</v>
      </c>
      <c r="D120" s="26" t="s">
        <v>190</v>
      </c>
      <c r="E120" s="79" t="s">
        <v>573</v>
      </c>
      <c r="F120" s="64" t="e">
        <f>(#REF!/12)*9</f>
        <v>#REF!</v>
      </c>
      <c r="G120" s="83">
        <v>2500</v>
      </c>
    </row>
    <row r="121" spans="1:7" s="16" customFormat="1" ht="12.75">
      <c r="A121" s="25"/>
      <c r="B121" s="44" t="s">
        <v>265</v>
      </c>
      <c r="C121" s="25">
        <v>614500</v>
      </c>
      <c r="D121" s="26" t="s">
        <v>212</v>
      </c>
      <c r="E121" s="79" t="s">
        <v>387</v>
      </c>
      <c r="F121" s="64" t="e">
        <f>(#REF!/12)*9</f>
        <v>#REF!</v>
      </c>
      <c r="G121" s="83">
        <v>20000</v>
      </c>
    </row>
    <row r="122" spans="1:7" s="24" customFormat="1" ht="12.75">
      <c r="A122" s="21"/>
      <c r="B122" s="43"/>
      <c r="C122" s="21">
        <v>821000</v>
      </c>
      <c r="D122" s="22">
        <v>2</v>
      </c>
      <c r="E122" s="51" t="s">
        <v>192</v>
      </c>
      <c r="F122" s="62" t="e">
        <f>SUM(F123:F128)</f>
        <v>#REF!</v>
      </c>
      <c r="G122" s="87">
        <f>SUM(G123:G128)</f>
        <v>643000</v>
      </c>
    </row>
    <row r="123" spans="1:7" s="16" customFormat="1" ht="12.75">
      <c r="A123" s="25"/>
      <c r="B123" s="44" t="s">
        <v>265</v>
      </c>
      <c r="C123" s="25">
        <v>821300</v>
      </c>
      <c r="D123" s="26" t="s">
        <v>54</v>
      </c>
      <c r="E123" s="79" t="s">
        <v>307</v>
      </c>
      <c r="F123" s="64" t="e">
        <f>(#REF!/12)*9</f>
        <v>#REF!</v>
      </c>
      <c r="G123" s="83">
        <v>367000</v>
      </c>
    </row>
    <row r="124" spans="1:7" s="16" customFormat="1" ht="15" customHeight="1">
      <c r="A124" s="25"/>
      <c r="B124" s="44" t="s">
        <v>265</v>
      </c>
      <c r="C124" s="25">
        <v>821300</v>
      </c>
      <c r="D124" s="26" t="s">
        <v>72</v>
      </c>
      <c r="E124" s="79" t="s">
        <v>388</v>
      </c>
      <c r="F124" s="64" t="e">
        <f>(#REF!/12)*9</f>
        <v>#REF!</v>
      </c>
      <c r="G124" s="83">
        <v>1000</v>
      </c>
    </row>
    <row r="125" spans="1:7" s="16" customFormat="1" ht="14.25" customHeight="1">
      <c r="A125" s="25"/>
      <c r="B125" s="44" t="s">
        <v>265</v>
      </c>
      <c r="C125" s="25">
        <v>821300</v>
      </c>
      <c r="D125" s="26" t="s">
        <v>82</v>
      </c>
      <c r="E125" s="79" t="s">
        <v>305</v>
      </c>
      <c r="F125" s="64" t="e">
        <f>(#REF!/12)*9</f>
        <v>#REF!</v>
      </c>
      <c r="G125" s="83">
        <v>70000</v>
      </c>
    </row>
    <row r="126" spans="1:7" s="16" customFormat="1" ht="14.25" customHeight="1">
      <c r="A126" s="25"/>
      <c r="B126" s="44" t="s">
        <v>265</v>
      </c>
      <c r="C126" s="25">
        <v>821300</v>
      </c>
      <c r="D126" s="26" t="s">
        <v>88</v>
      </c>
      <c r="E126" s="79" t="s">
        <v>567</v>
      </c>
      <c r="F126" s="64" t="e">
        <f>(#REF!/12)*9</f>
        <v>#REF!</v>
      </c>
      <c r="G126" s="83">
        <v>5000</v>
      </c>
    </row>
    <row r="127" spans="1:7" s="16" customFormat="1" ht="15" customHeight="1">
      <c r="A127" s="25"/>
      <c r="B127" s="44" t="s">
        <v>265</v>
      </c>
      <c r="C127" s="25">
        <v>821600</v>
      </c>
      <c r="D127" s="26" t="s">
        <v>91</v>
      </c>
      <c r="E127" s="25" t="s">
        <v>568</v>
      </c>
      <c r="F127" s="64" t="e">
        <f>(#REF!/12)*9</f>
        <v>#REF!</v>
      </c>
      <c r="G127" s="83">
        <v>150000</v>
      </c>
    </row>
    <row r="128" spans="1:7" s="16" customFormat="1" ht="15" customHeight="1">
      <c r="A128" s="25"/>
      <c r="B128" s="44" t="s">
        <v>265</v>
      </c>
      <c r="C128" s="25">
        <v>821600</v>
      </c>
      <c r="D128" s="26" t="s">
        <v>117</v>
      </c>
      <c r="E128" s="25" t="s">
        <v>569</v>
      </c>
      <c r="F128" s="64" t="e">
        <f>(#REF!/12)*9</f>
        <v>#REF!</v>
      </c>
      <c r="G128" s="83">
        <v>50000</v>
      </c>
    </row>
    <row r="129" spans="1:7" s="16" customFormat="1" ht="12.75">
      <c r="A129" s="25"/>
      <c r="B129" s="25"/>
      <c r="C129" s="25"/>
      <c r="D129" s="26"/>
      <c r="E129" s="51" t="s">
        <v>370</v>
      </c>
      <c r="F129" s="62" t="e">
        <f>SUM(F98+F122)</f>
        <v>#REF!</v>
      </c>
      <c r="G129" s="62">
        <f>SUM(G98+G122)</f>
        <v>1410000</v>
      </c>
    </row>
    <row r="130" spans="1:7" s="16" customFormat="1" ht="33.75" customHeight="1">
      <c r="A130" s="10" t="s">
        <v>360</v>
      </c>
      <c r="B130" s="13"/>
      <c r="C130" s="13"/>
      <c r="D130" s="14"/>
      <c r="E130" s="120" t="s">
        <v>456</v>
      </c>
      <c r="F130" s="60"/>
      <c r="G130" s="60"/>
    </row>
    <row r="131" spans="1:7" s="20" customFormat="1" ht="13.5">
      <c r="A131" s="17"/>
      <c r="B131" s="42"/>
      <c r="C131" s="17">
        <v>610000</v>
      </c>
      <c r="D131" s="18">
        <v>1</v>
      </c>
      <c r="E131" s="17" t="s">
        <v>162</v>
      </c>
      <c r="F131" s="61" t="e">
        <f t="shared" ref="F131:G131" si="6">SUM(F132+F146+F151)</f>
        <v>#REF!</v>
      </c>
      <c r="G131" s="61">
        <f t="shared" si="6"/>
        <v>4658775</v>
      </c>
    </row>
    <row r="132" spans="1:7" s="24" customFormat="1" ht="12.75">
      <c r="A132" s="21"/>
      <c r="B132" s="43"/>
      <c r="C132" s="21">
        <v>613000</v>
      </c>
      <c r="D132" s="22" t="s">
        <v>10</v>
      </c>
      <c r="E132" s="21" t="s">
        <v>163</v>
      </c>
      <c r="F132" s="62" t="e">
        <f>SUM(F133:F142)</f>
        <v>#REF!</v>
      </c>
      <c r="G132" s="62">
        <f t="shared" ref="G132" si="7">SUM(G133:G142)</f>
        <v>3843775</v>
      </c>
    </row>
    <row r="133" spans="1:7" s="16" customFormat="1" ht="12.75">
      <c r="A133" s="25"/>
      <c r="B133" s="44" t="s">
        <v>168</v>
      </c>
      <c r="C133" s="25">
        <v>613100</v>
      </c>
      <c r="D133" s="26" t="s">
        <v>12</v>
      </c>
      <c r="E133" s="25" t="s">
        <v>165</v>
      </c>
      <c r="F133" s="64" t="e">
        <f>(#REF!/12)*9</f>
        <v>#REF!</v>
      </c>
      <c r="G133" s="64">
        <v>1000</v>
      </c>
    </row>
    <row r="134" spans="1:7" s="16" customFormat="1" ht="12.75">
      <c r="A134" s="25"/>
      <c r="B134" s="44" t="s">
        <v>194</v>
      </c>
      <c r="C134" s="25">
        <v>613200</v>
      </c>
      <c r="D134" s="26" t="s">
        <v>20</v>
      </c>
      <c r="E134" s="25" t="s">
        <v>195</v>
      </c>
      <c r="F134" s="64" t="e">
        <f>(#REF!/12)*9</f>
        <v>#REF!</v>
      </c>
      <c r="G134" s="64">
        <v>280000</v>
      </c>
    </row>
    <row r="135" spans="1:7" s="16" customFormat="1" ht="12.75">
      <c r="A135" s="25"/>
      <c r="B135" s="44" t="s">
        <v>196</v>
      </c>
      <c r="C135" s="25">
        <v>613300</v>
      </c>
      <c r="D135" s="26" t="s">
        <v>23</v>
      </c>
      <c r="E135" s="25" t="s">
        <v>335</v>
      </c>
      <c r="F135" s="64" t="e">
        <f>(#REF!/12)*9</f>
        <v>#REF!</v>
      </c>
      <c r="G135" s="64">
        <v>1363000</v>
      </c>
    </row>
    <row r="136" spans="1:7" s="16" customFormat="1" ht="12.75">
      <c r="A136" s="25"/>
      <c r="B136" s="44" t="s">
        <v>196</v>
      </c>
      <c r="C136" s="25">
        <v>613300</v>
      </c>
      <c r="D136" s="26" t="s">
        <v>171</v>
      </c>
      <c r="E136" s="25" t="s">
        <v>321</v>
      </c>
      <c r="F136" s="64" t="e">
        <f>(#REF!/12)*9</f>
        <v>#REF!</v>
      </c>
      <c r="G136" s="64">
        <v>900000</v>
      </c>
    </row>
    <row r="137" spans="1:7" s="16" customFormat="1" ht="12.75">
      <c r="A137" s="25"/>
      <c r="B137" s="44" t="s">
        <v>197</v>
      </c>
      <c r="C137" s="25">
        <v>613300</v>
      </c>
      <c r="D137" s="26" t="s">
        <v>172</v>
      </c>
      <c r="E137" s="25" t="s">
        <v>446</v>
      </c>
      <c r="F137" s="64" t="e">
        <f>(#REF!/12)*9</f>
        <v>#REF!</v>
      </c>
      <c r="G137" s="64">
        <v>350000</v>
      </c>
    </row>
    <row r="138" spans="1:7" s="16" customFormat="1" ht="12.75">
      <c r="A138" s="25"/>
      <c r="B138" s="44" t="s">
        <v>197</v>
      </c>
      <c r="C138" s="25">
        <v>613300</v>
      </c>
      <c r="D138" s="26" t="s">
        <v>173</v>
      </c>
      <c r="E138" s="25" t="s">
        <v>441</v>
      </c>
      <c r="F138" s="64" t="e">
        <f>(#REF!/12)*9</f>
        <v>#REF!</v>
      </c>
      <c r="G138" s="64">
        <v>90000</v>
      </c>
    </row>
    <row r="139" spans="1:7" s="16" customFormat="1" ht="12.75">
      <c r="A139" s="25"/>
      <c r="B139" s="44" t="s">
        <v>170</v>
      </c>
      <c r="C139" s="25">
        <v>613700</v>
      </c>
      <c r="D139" s="26" t="s">
        <v>174</v>
      </c>
      <c r="E139" s="25" t="s">
        <v>322</v>
      </c>
      <c r="F139" s="64" t="e">
        <f>(#REF!/12)*9</f>
        <v>#REF!</v>
      </c>
      <c r="G139" s="64">
        <v>700000</v>
      </c>
    </row>
    <row r="140" spans="1:7" s="16" customFormat="1" ht="12.75">
      <c r="A140" s="25"/>
      <c r="B140" s="44" t="s">
        <v>168</v>
      </c>
      <c r="C140" s="25">
        <v>613900</v>
      </c>
      <c r="D140" s="26" t="s">
        <v>319</v>
      </c>
      <c r="E140" s="25" t="s">
        <v>410</v>
      </c>
      <c r="F140" s="64" t="e">
        <f>(#REF!/12)*9</f>
        <v>#REF!</v>
      </c>
      <c r="G140" s="64">
        <v>500</v>
      </c>
    </row>
    <row r="141" spans="1:7" s="16" customFormat="1" ht="12.75">
      <c r="A141" s="25"/>
      <c r="B141" s="44" t="s">
        <v>168</v>
      </c>
      <c r="C141" s="25">
        <v>613900</v>
      </c>
      <c r="D141" s="57" t="s">
        <v>320</v>
      </c>
      <c r="E141" s="25" t="s">
        <v>166</v>
      </c>
      <c r="F141" s="64" t="e">
        <f>(#REF!/12)*9</f>
        <v>#REF!</v>
      </c>
      <c r="G141" s="64">
        <v>59275</v>
      </c>
    </row>
    <row r="142" spans="1:7" s="16" customFormat="1" ht="12.75">
      <c r="A142" s="25"/>
      <c r="B142" s="44" t="s">
        <v>170</v>
      </c>
      <c r="C142" s="25">
        <v>613900</v>
      </c>
      <c r="D142" s="57" t="s">
        <v>323</v>
      </c>
      <c r="E142" s="25" t="s">
        <v>199</v>
      </c>
      <c r="F142" s="64" t="e">
        <f>(#REF!/12)*9</f>
        <v>#REF!</v>
      </c>
      <c r="G142" s="64">
        <v>100000</v>
      </c>
    </row>
    <row r="143" spans="1:7" s="24" customFormat="1" ht="12.75" hidden="1">
      <c r="A143" s="21"/>
      <c r="B143" s="43"/>
      <c r="C143" s="21"/>
      <c r="D143" s="22"/>
      <c r="E143" s="21"/>
      <c r="F143" s="62"/>
      <c r="G143" s="62"/>
    </row>
    <row r="144" spans="1:7" s="16" customFormat="1" ht="12.75" hidden="1">
      <c r="A144" s="25"/>
      <c r="B144" s="44"/>
      <c r="C144" s="25"/>
      <c r="D144" s="26"/>
      <c r="E144" s="25"/>
      <c r="F144" s="64"/>
      <c r="G144" s="64"/>
    </row>
    <row r="145" spans="1:7" s="16" customFormat="1" ht="12.75" hidden="1">
      <c r="A145" s="25"/>
      <c r="B145" s="44"/>
      <c r="C145" s="25"/>
      <c r="D145" s="57"/>
      <c r="E145" s="25"/>
      <c r="F145" s="64"/>
      <c r="G145" s="64"/>
    </row>
    <row r="146" spans="1:7" s="24" customFormat="1" ht="12.75">
      <c r="A146" s="21"/>
      <c r="B146" s="43"/>
      <c r="C146" s="21">
        <v>614000</v>
      </c>
      <c r="D146" s="22" t="s">
        <v>29</v>
      </c>
      <c r="E146" s="21" t="s">
        <v>176</v>
      </c>
      <c r="F146" s="62" t="e">
        <f t="shared" ref="F146:G146" si="8">SUM(F147:F150)</f>
        <v>#REF!</v>
      </c>
      <c r="G146" s="62">
        <f t="shared" si="8"/>
        <v>415000</v>
      </c>
    </row>
    <row r="147" spans="1:7" s="16" customFormat="1" ht="12.75">
      <c r="A147" s="25"/>
      <c r="B147" s="44" t="s">
        <v>222</v>
      </c>
      <c r="C147" s="25">
        <v>614100</v>
      </c>
      <c r="D147" s="26" t="s">
        <v>31</v>
      </c>
      <c r="E147" s="25" t="s">
        <v>332</v>
      </c>
      <c r="F147" s="64" t="e">
        <f>(#REF!/12)*9</f>
        <v>#REF!</v>
      </c>
      <c r="G147" s="64">
        <v>130000</v>
      </c>
    </row>
    <row r="148" spans="1:7" s="16" customFormat="1" ht="12.75">
      <c r="A148" s="25"/>
      <c r="B148" s="44" t="s">
        <v>194</v>
      </c>
      <c r="C148" s="25">
        <v>614100</v>
      </c>
      <c r="D148" s="26" t="s">
        <v>178</v>
      </c>
      <c r="E148" s="25" t="s">
        <v>260</v>
      </c>
      <c r="F148" s="64" t="e">
        <f>(#REF!/12)*9</f>
        <v>#REF!</v>
      </c>
      <c r="G148" s="64">
        <v>220000</v>
      </c>
    </row>
    <row r="149" spans="1:7" s="16" customFormat="1" ht="14.25" customHeight="1">
      <c r="A149" s="25"/>
      <c r="B149" s="44" t="s">
        <v>170</v>
      </c>
      <c r="C149" s="25">
        <v>614400</v>
      </c>
      <c r="D149" s="26" t="s">
        <v>181</v>
      </c>
      <c r="E149" s="79" t="s">
        <v>450</v>
      </c>
      <c r="F149" s="64" t="e">
        <f>(#REF!/12)*9</f>
        <v>#REF!</v>
      </c>
      <c r="G149" s="64">
        <v>25000</v>
      </c>
    </row>
    <row r="150" spans="1:7" s="16" customFormat="1" ht="12.75">
      <c r="A150" s="25"/>
      <c r="B150" s="44" t="s">
        <v>170</v>
      </c>
      <c r="C150" s="25">
        <v>614400</v>
      </c>
      <c r="D150" s="26" t="s">
        <v>183</v>
      </c>
      <c r="E150" s="79" t="s">
        <v>451</v>
      </c>
      <c r="F150" s="64" t="e">
        <f>(#REF!/12)*9</f>
        <v>#REF!</v>
      </c>
      <c r="G150" s="64">
        <v>40000</v>
      </c>
    </row>
    <row r="151" spans="1:7" s="24" customFormat="1" ht="12.75">
      <c r="A151" s="21"/>
      <c r="B151" s="43"/>
      <c r="C151" s="21">
        <v>61600</v>
      </c>
      <c r="D151" s="22" t="s">
        <v>45</v>
      </c>
      <c r="E151" s="21" t="s">
        <v>200</v>
      </c>
      <c r="F151" s="62" t="e">
        <f>SUM(F152)</f>
        <v>#REF!</v>
      </c>
      <c r="G151" s="62">
        <f t="shared" ref="G151" si="9">SUM(G152)</f>
        <v>400000</v>
      </c>
    </row>
    <row r="152" spans="1:7" s="16" customFormat="1" ht="12.75">
      <c r="A152" s="25"/>
      <c r="B152" s="44" t="s">
        <v>201</v>
      </c>
      <c r="C152" s="25">
        <v>616100</v>
      </c>
      <c r="D152" s="26" t="s">
        <v>47</v>
      </c>
      <c r="E152" s="25" t="s">
        <v>202</v>
      </c>
      <c r="F152" s="64" t="e">
        <f>(#REF!/12)*9</f>
        <v>#REF!</v>
      </c>
      <c r="G152" s="64">
        <v>400000</v>
      </c>
    </row>
    <row r="153" spans="1:7" s="24" customFormat="1" ht="12.75">
      <c r="A153" s="21"/>
      <c r="B153" s="43"/>
      <c r="C153" s="21">
        <v>821000</v>
      </c>
      <c r="D153" s="22">
        <v>2</v>
      </c>
      <c r="E153" s="51" t="s">
        <v>192</v>
      </c>
      <c r="F153" s="62" t="e">
        <f>SUM(F154:F161)</f>
        <v>#REF!</v>
      </c>
      <c r="G153" s="62">
        <f t="shared" ref="G153" si="10">SUM(G154:G161)</f>
        <v>7646000</v>
      </c>
    </row>
    <row r="154" spans="1:7" s="16" customFormat="1" ht="12.75">
      <c r="A154" s="25"/>
      <c r="B154" s="44" t="s">
        <v>168</v>
      </c>
      <c r="C154" s="25">
        <v>821100</v>
      </c>
      <c r="D154" s="26" t="s">
        <v>54</v>
      </c>
      <c r="E154" s="25" t="s">
        <v>303</v>
      </c>
      <c r="F154" s="64" t="e">
        <f>(#REF!/12)*9</f>
        <v>#REF!</v>
      </c>
      <c r="G154" s="64">
        <v>5000</v>
      </c>
    </row>
    <row r="155" spans="1:7" s="16" customFormat="1" ht="12.75">
      <c r="A155" s="25"/>
      <c r="B155" s="44" t="s">
        <v>168</v>
      </c>
      <c r="C155" s="25">
        <v>821500</v>
      </c>
      <c r="D155" s="26" t="s">
        <v>72</v>
      </c>
      <c r="E155" s="25" t="s">
        <v>324</v>
      </c>
      <c r="F155" s="64" t="e">
        <f>(#REF!/12)*9</f>
        <v>#REF!</v>
      </c>
      <c r="G155" s="64">
        <v>50000</v>
      </c>
    </row>
    <row r="156" spans="1:7" s="16" customFormat="1" ht="12.75">
      <c r="A156" s="25"/>
      <c r="B156" s="44" t="s">
        <v>168</v>
      </c>
      <c r="C156" s="25">
        <v>821600</v>
      </c>
      <c r="D156" s="26" t="s">
        <v>82</v>
      </c>
      <c r="E156" s="25" t="s">
        <v>341</v>
      </c>
      <c r="F156" s="64" t="e">
        <f>(#REF!/12)*9</f>
        <v>#REF!</v>
      </c>
      <c r="G156" s="64">
        <v>4105000</v>
      </c>
    </row>
    <row r="157" spans="1:7" s="16" customFormat="1" ht="15" customHeight="1">
      <c r="A157" s="25"/>
      <c r="B157" s="44" t="s">
        <v>168</v>
      </c>
      <c r="C157" s="25">
        <v>821600</v>
      </c>
      <c r="D157" s="26" t="s">
        <v>88</v>
      </c>
      <c r="E157" s="79" t="s">
        <v>349</v>
      </c>
      <c r="F157" s="64" t="e">
        <f>(#REF!/12)*9</f>
        <v>#REF!</v>
      </c>
      <c r="G157" s="64">
        <v>1776000</v>
      </c>
    </row>
    <row r="158" spans="1:7" s="16" customFormat="1" ht="13.5" customHeight="1">
      <c r="A158" s="25"/>
      <c r="B158" s="44" t="s">
        <v>168</v>
      </c>
      <c r="C158" s="25">
        <v>821600</v>
      </c>
      <c r="D158" s="26" t="s">
        <v>91</v>
      </c>
      <c r="E158" s="79" t="s">
        <v>340</v>
      </c>
      <c r="F158" s="64" t="e">
        <f>(#REF!/12)*9</f>
        <v>#REF!</v>
      </c>
      <c r="G158" s="64">
        <v>1580000</v>
      </c>
    </row>
    <row r="159" spans="1:7" s="16" customFormat="1" ht="13.5" customHeight="1">
      <c r="A159" s="25"/>
      <c r="B159" s="44" t="s">
        <v>168</v>
      </c>
      <c r="C159" s="25">
        <v>821600</v>
      </c>
      <c r="D159" s="26" t="s">
        <v>117</v>
      </c>
      <c r="E159" s="79" t="s">
        <v>286</v>
      </c>
      <c r="F159" s="64" t="e">
        <f>(#REF!/12)*9</f>
        <v>#REF!</v>
      </c>
      <c r="G159" s="64">
        <v>100000</v>
      </c>
    </row>
    <row r="160" spans="1:7" s="16" customFormat="1" ht="12.75">
      <c r="A160" s="25"/>
      <c r="B160" s="44" t="s">
        <v>170</v>
      </c>
      <c r="C160" s="25">
        <v>821600</v>
      </c>
      <c r="D160" s="26" t="s">
        <v>135</v>
      </c>
      <c r="E160" s="25" t="s">
        <v>315</v>
      </c>
      <c r="F160" s="64" t="e">
        <f>(#REF!/12)*9</f>
        <v>#REF!</v>
      </c>
      <c r="G160" s="64">
        <v>20000</v>
      </c>
    </row>
    <row r="161" spans="1:7" s="16" customFormat="1" ht="12.75">
      <c r="A161" s="25"/>
      <c r="B161" s="44" t="s">
        <v>193</v>
      </c>
      <c r="C161" s="25">
        <v>821600</v>
      </c>
      <c r="D161" s="26" t="s">
        <v>142</v>
      </c>
      <c r="E161" s="25" t="s">
        <v>310</v>
      </c>
      <c r="F161" s="64" t="e">
        <f>(#REF!/12)*9</f>
        <v>#REF!</v>
      </c>
      <c r="G161" s="64">
        <v>10000</v>
      </c>
    </row>
    <row r="162" spans="1:7" s="24" customFormat="1" ht="12.75">
      <c r="A162" s="21"/>
      <c r="B162" s="43" t="s">
        <v>201</v>
      </c>
      <c r="C162" s="21">
        <v>823100</v>
      </c>
      <c r="D162" s="22">
        <v>3</v>
      </c>
      <c r="E162" s="21" t="s">
        <v>203</v>
      </c>
      <c r="F162" s="64" t="e">
        <f>(#REF!/12)*9</f>
        <v>#REF!</v>
      </c>
      <c r="G162" s="62">
        <v>1300000</v>
      </c>
    </row>
    <row r="163" spans="1:7" s="16" customFormat="1" ht="12.75">
      <c r="A163" s="25"/>
      <c r="B163" s="44"/>
      <c r="C163" s="25"/>
      <c r="D163" s="26"/>
      <c r="E163" s="51" t="s">
        <v>372</v>
      </c>
      <c r="F163" s="62" t="e">
        <f t="shared" ref="F163:G163" si="11">SUM(F131+F153+F162)</f>
        <v>#REF!</v>
      </c>
      <c r="G163" s="62">
        <f t="shared" si="11"/>
        <v>13604775</v>
      </c>
    </row>
    <row r="164" spans="1:7" s="16" customFormat="1" ht="12.75" hidden="1">
      <c r="A164" s="25"/>
      <c r="B164" s="25"/>
      <c r="C164" s="25"/>
      <c r="D164" s="26"/>
      <c r="E164" s="51"/>
      <c r="F164" s="62"/>
      <c r="G164" s="62"/>
    </row>
    <row r="165" spans="1:7" s="16" customFormat="1" ht="15.75">
      <c r="A165" s="10" t="s">
        <v>361</v>
      </c>
      <c r="B165" s="13"/>
      <c r="C165" s="13"/>
      <c r="D165" s="14"/>
      <c r="E165" s="119" t="s">
        <v>392</v>
      </c>
      <c r="F165" s="60"/>
      <c r="G165" s="60"/>
    </row>
    <row r="166" spans="1:7" s="20" customFormat="1" ht="13.5">
      <c r="A166" s="17"/>
      <c r="B166" s="17"/>
      <c r="C166" s="17">
        <v>610000</v>
      </c>
      <c r="D166" s="18">
        <v>1</v>
      </c>
      <c r="E166" s="17" t="s">
        <v>162</v>
      </c>
      <c r="F166" s="61" t="e">
        <f>SUM(F167+F170+F172)</f>
        <v>#REF!</v>
      </c>
      <c r="G166" s="61">
        <f t="shared" ref="G166" si="12">SUM(G167+G170+G172)</f>
        <v>5880500</v>
      </c>
    </row>
    <row r="167" spans="1:7" s="24" customFormat="1" ht="12.75">
      <c r="A167" s="21"/>
      <c r="B167" s="43"/>
      <c r="C167" s="21">
        <v>611000</v>
      </c>
      <c r="D167" s="22" t="s">
        <v>10</v>
      </c>
      <c r="E167" s="21" t="s">
        <v>239</v>
      </c>
      <c r="F167" s="62" t="e">
        <f>SUM(F168+F169)</f>
        <v>#REF!</v>
      </c>
      <c r="G167" s="62">
        <f t="shared" ref="G167" si="13">SUM(G168+G169)</f>
        <v>5060000</v>
      </c>
    </row>
    <row r="168" spans="1:7" s="16" customFormat="1" ht="12.75">
      <c r="A168" s="25"/>
      <c r="B168" s="44" t="s">
        <v>222</v>
      </c>
      <c r="C168" s="25">
        <v>611100</v>
      </c>
      <c r="D168" s="26" t="s">
        <v>12</v>
      </c>
      <c r="E168" s="25" t="s">
        <v>240</v>
      </c>
      <c r="F168" s="64" t="e">
        <f>(#REF!/12)*9</f>
        <v>#REF!</v>
      </c>
      <c r="G168" s="64">
        <v>4310000</v>
      </c>
    </row>
    <row r="169" spans="1:7" s="16" customFormat="1" ht="12.75">
      <c r="A169" s="25"/>
      <c r="B169" s="44" t="s">
        <v>222</v>
      </c>
      <c r="C169" s="25">
        <v>611200</v>
      </c>
      <c r="D169" s="26" t="s">
        <v>20</v>
      </c>
      <c r="E169" s="25" t="s">
        <v>241</v>
      </c>
      <c r="F169" s="64" t="e">
        <f>(#REF!/12)*9</f>
        <v>#REF!</v>
      </c>
      <c r="G169" s="64">
        <v>750000</v>
      </c>
    </row>
    <row r="170" spans="1:7" s="24" customFormat="1" ht="12.75">
      <c r="A170" s="21"/>
      <c r="B170" s="43"/>
      <c r="C170" s="21">
        <v>612000</v>
      </c>
      <c r="D170" s="22" t="s">
        <v>29</v>
      </c>
      <c r="E170" s="21" t="s">
        <v>242</v>
      </c>
      <c r="F170" s="62" t="e">
        <f>SUM(F171)</f>
        <v>#REF!</v>
      </c>
      <c r="G170" s="62">
        <f t="shared" ref="G170" si="14">SUM(G171)</f>
        <v>230000</v>
      </c>
    </row>
    <row r="171" spans="1:7" s="16" customFormat="1" ht="12.75">
      <c r="A171" s="25"/>
      <c r="B171" s="44" t="s">
        <v>222</v>
      </c>
      <c r="C171" s="25">
        <v>612100</v>
      </c>
      <c r="D171" s="26" t="s">
        <v>31</v>
      </c>
      <c r="E171" s="25" t="s">
        <v>242</v>
      </c>
      <c r="F171" s="64" t="e">
        <f>(#REF!/12)*9</f>
        <v>#REF!</v>
      </c>
      <c r="G171" s="64">
        <v>230000</v>
      </c>
    </row>
    <row r="172" spans="1:7" s="24" customFormat="1" ht="12.75">
      <c r="A172" s="21"/>
      <c r="B172" s="43"/>
      <c r="C172" s="21">
        <v>613000</v>
      </c>
      <c r="D172" s="22" t="s">
        <v>45</v>
      </c>
      <c r="E172" s="21" t="s">
        <v>163</v>
      </c>
      <c r="F172" s="62" t="e">
        <f>SUM(F173:F184)</f>
        <v>#REF!</v>
      </c>
      <c r="G172" s="62">
        <f t="shared" ref="G172" si="15">SUM(G173:G184)</f>
        <v>590500</v>
      </c>
    </row>
    <row r="173" spans="1:7" s="16" customFormat="1" ht="12.75">
      <c r="A173" s="25"/>
      <c r="B173" s="44" t="s">
        <v>243</v>
      </c>
      <c r="C173" s="25">
        <v>613100</v>
      </c>
      <c r="D173" s="26" t="s">
        <v>47</v>
      </c>
      <c r="E173" s="25" t="s">
        <v>165</v>
      </c>
      <c r="F173" s="64" t="e">
        <f>(#REF!/12)*9</f>
        <v>#REF!</v>
      </c>
      <c r="G173" s="64">
        <v>1000</v>
      </c>
    </row>
    <row r="174" spans="1:7" s="16" customFormat="1" ht="12.75">
      <c r="A174" s="25"/>
      <c r="B174" s="44" t="s">
        <v>243</v>
      </c>
      <c r="C174" s="25">
        <v>613200</v>
      </c>
      <c r="D174" s="26" t="s">
        <v>50</v>
      </c>
      <c r="E174" s="25" t="s">
        <v>244</v>
      </c>
      <c r="F174" s="64" t="e">
        <f>(#REF!/12)*9</f>
        <v>#REF!</v>
      </c>
      <c r="G174" s="64">
        <v>130000</v>
      </c>
    </row>
    <row r="175" spans="1:7" s="16" customFormat="1" ht="12.75">
      <c r="A175" s="25"/>
      <c r="B175" s="44" t="s">
        <v>243</v>
      </c>
      <c r="C175" s="25">
        <v>613300</v>
      </c>
      <c r="D175" s="26" t="s">
        <v>245</v>
      </c>
      <c r="E175" s="25" t="s">
        <v>246</v>
      </c>
      <c r="F175" s="64" t="e">
        <f>(#REF!/12)*9</f>
        <v>#REF!</v>
      </c>
      <c r="G175" s="64">
        <v>90000</v>
      </c>
    </row>
    <row r="176" spans="1:7" s="16" customFormat="1" ht="12.75">
      <c r="A176" s="25"/>
      <c r="B176" s="44" t="s">
        <v>243</v>
      </c>
      <c r="C176" s="25">
        <v>613400</v>
      </c>
      <c r="D176" s="26" t="s">
        <v>247</v>
      </c>
      <c r="E176" s="25" t="s">
        <v>248</v>
      </c>
      <c r="F176" s="64" t="e">
        <f>(#REF!/12)*9</f>
        <v>#REF!</v>
      </c>
      <c r="G176" s="64">
        <v>90000</v>
      </c>
    </row>
    <row r="177" spans="1:7" s="16" customFormat="1" ht="12.75">
      <c r="A177" s="25"/>
      <c r="B177" s="44" t="s">
        <v>243</v>
      </c>
      <c r="C177" s="25">
        <v>613500</v>
      </c>
      <c r="D177" s="26" t="s">
        <v>249</v>
      </c>
      <c r="E177" s="25" t="s">
        <v>250</v>
      </c>
      <c r="F177" s="64" t="e">
        <f>(#REF!/12)*9</f>
        <v>#REF!</v>
      </c>
      <c r="G177" s="64">
        <v>35000</v>
      </c>
    </row>
    <row r="178" spans="1:7" s="16" customFormat="1" ht="12.75">
      <c r="A178" s="25"/>
      <c r="B178" s="44" t="s">
        <v>243</v>
      </c>
      <c r="C178" s="25">
        <v>613700</v>
      </c>
      <c r="D178" s="26" t="s">
        <v>251</v>
      </c>
      <c r="E178" s="25" t="s">
        <v>252</v>
      </c>
      <c r="F178" s="64" t="e">
        <f>(#REF!/12)*9</f>
        <v>#REF!</v>
      </c>
      <c r="G178" s="64">
        <v>40000</v>
      </c>
    </row>
    <row r="179" spans="1:7" s="16" customFormat="1" ht="12.75">
      <c r="A179" s="25"/>
      <c r="B179" s="44" t="s">
        <v>243</v>
      </c>
      <c r="C179" s="25">
        <v>613800</v>
      </c>
      <c r="D179" s="26" t="s">
        <v>253</v>
      </c>
      <c r="E179" s="25" t="s">
        <v>254</v>
      </c>
      <c r="F179" s="64" t="e">
        <f>(#REF!/12)*9</f>
        <v>#REF!</v>
      </c>
      <c r="G179" s="64">
        <v>15000</v>
      </c>
    </row>
    <row r="180" spans="1:7" s="16" customFormat="1" ht="12.75">
      <c r="A180" s="25"/>
      <c r="B180" s="44" t="s">
        <v>168</v>
      </c>
      <c r="C180" s="25">
        <v>613900</v>
      </c>
      <c r="D180" s="57" t="s">
        <v>255</v>
      </c>
      <c r="E180" s="25" t="s">
        <v>326</v>
      </c>
      <c r="F180" s="64" t="e">
        <f>(#REF!/12)*9</f>
        <v>#REF!</v>
      </c>
      <c r="G180" s="64">
        <v>14000</v>
      </c>
    </row>
    <row r="181" spans="1:7" s="16" customFormat="1" ht="12.75">
      <c r="A181" s="25"/>
      <c r="B181" s="44" t="s">
        <v>168</v>
      </c>
      <c r="C181" s="25">
        <v>613900</v>
      </c>
      <c r="D181" s="26" t="s">
        <v>355</v>
      </c>
      <c r="E181" s="25" t="s">
        <v>425</v>
      </c>
      <c r="F181" s="64" t="e">
        <f>(#REF!/12)*9</f>
        <v>#REF!</v>
      </c>
      <c r="G181" s="64">
        <v>75000</v>
      </c>
    </row>
    <row r="182" spans="1:7" s="16" customFormat="1" ht="12.75">
      <c r="A182" s="25"/>
      <c r="B182" s="44" t="s">
        <v>168</v>
      </c>
      <c r="C182" s="25">
        <v>613900</v>
      </c>
      <c r="D182" s="26" t="s">
        <v>426</v>
      </c>
      <c r="E182" s="25" t="s">
        <v>410</v>
      </c>
      <c r="F182" s="64" t="e">
        <f>(#REF!/12)*9</f>
        <v>#REF!</v>
      </c>
      <c r="G182" s="64">
        <v>500</v>
      </c>
    </row>
    <row r="183" spans="1:7" s="16" customFormat="1" ht="12.75">
      <c r="A183" s="25"/>
      <c r="B183" s="44" t="s">
        <v>243</v>
      </c>
      <c r="C183" s="25">
        <v>613900</v>
      </c>
      <c r="D183" s="26" t="s">
        <v>427</v>
      </c>
      <c r="E183" s="25" t="s">
        <v>166</v>
      </c>
      <c r="F183" s="64" t="e">
        <f>(#REF!/12)*9</f>
        <v>#REF!</v>
      </c>
      <c r="G183" s="64">
        <v>100000</v>
      </c>
    </row>
    <row r="184" spans="1:7" s="16" customFormat="1" ht="12.75" hidden="1">
      <c r="A184" s="25"/>
      <c r="B184" s="44"/>
      <c r="C184" s="25"/>
      <c r="D184" s="26"/>
      <c r="E184" s="25"/>
      <c r="F184" s="64"/>
      <c r="G184" s="64"/>
    </row>
    <row r="185" spans="1:7" s="24" customFormat="1" ht="12.75">
      <c r="A185" s="21"/>
      <c r="B185" s="43"/>
      <c r="C185" s="21">
        <v>821000</v>
      </c>
      <c r="D185" s="22">
        <v>2</v>
      </c>
      <c r="E185" s="51" t="s">
        <v>192</v>
      </c>
      <c r="F185" s="62" t="e">
        <f>SUM(F186:F188)</f>
        <v>#REF!</v>
      </c>
      <c r="G185" s="62">
        <f t="shared" ref="G185" si="16">SUM(G186:G188)</f>
        <v>170000</v>
      </c>
    </row>
    <row r="186" spans="1:7" s="16" customFormat="1" ht="12.75">
      <c r="A186" s="25"/>
      <c r="B186" s="44" t="s">
        <v>243</v>
      </c>
      <c r="C186" s="25">
        <v>821300</v>
      </c>
      <c r="D186" s="26" t="s">
        <v>54</v>
      </c>
      <c r="E186" s="25" t="s">
        <v>262</v>
      </c>
      <c r="F186" s="64" t="e">
        <f>(#REF!/12)*9</f>
        <v>#REF!</v>
      </c>
      <c r="G186" s="64">
        <v>100000</v>
      </c>
    </row>
    <row r="187" spans="1:7" s="16" customFormat="1" ht="12.75" hidden="1">
      <c r="A187" s="25"/>
      <c r="B187" s="44"/>
      <c r="C187" s="25"/>
      <c r="D187" s="26"/>
      <c r="E187" s="25"/>
      <c r="F187" s="64" t="e">
        <f>(#REF!/12)*9</f>
        <v>#REF!</v>
      </c>
      <c r="G187" s="64"/>
    </row>
    <row r="188" spans="1:7" s="16" customFormat="1" ht="12.75">
      <c r="A188" s="25"/>
      <c r="B188" s="44" t="s">
        <v>243</v>
      </c>
      <c r="C188" s="25">
        <v>821600</v>
      </c>
      <c r="D188" s="26" t="s">
        <v>72</v>
      </c>
      <c r="E188" s="25" t="s">
        <v>263</v>
      </c>
      <c r="F188" s="64" t="e">
        <f>(#REF!/12)*9</f>
        <v>#REF!</v>
      </c>
      <c r="G188" s="64">
        <v>70000</v>
      </c>
    </row>
    <row r="189" spans="1:7" s="16" customFormat="1" ht="12.75">
      <c r="A189" s="25"/>
      <c r="B189" s="44"/>
      <c r="C189" s="25"/>
      <c r="D189" s="26"/>
      <c r="E189" s="51" t="s">
        <v>373</v>
      </c>
      <c r="F189" s="62" t="e">
        <f>SUM(F166+F185)</f>
        <v>#REF!</v>
      </c>
      <c r="G189" s="62">
        <f t="shared" ref="G189" si="17">SUM(G166+G185)</f>
        <v>6050500</v>
      </c>
    </row>
    <row r="190" spans="1:7" s="16" customFormat="1" ht="15.75">
      <c r="A190" s="10" t="s">
        <v>362</v>
      </c>
      <c r="B190" s="47"/>
      <c r="C190" s="47"/>
      <c r="D190" s="48"/>
      <c r="E190" s="119" t="s">
        <v>393</v>
      </c>
      <c r="F190" s="67"/>
      <c r="G190" s="67"/>
    </row>
    <row r="191" spans="1:7" s="20" customFormat="1" ht="13.5">
      <c r="A191" s="17"/>
      <c r="B191" s="17"/>
      <c r="C191" s="17">
        <v>610000</v>
      </c>
      <c r="D191" s="18">
        <v>1</v>
      </c>
      <c r="E191" s="17" t="s">
        <v>162</v>
      </c>
      <c r="F191" s="61" t="e">
        <f>SUM(F192)</f>
        <v>#REF!</v>
      </c>
      <c r="G191" s="61">
        <f t="shared" ref="G191" si="18">SUM(G192)</f>
        <v>34500</v>
      </c>
    </row>
    <row r="192" spans="1:7" s="24" customFormat="1" ht="12.75">
      <c r="A192" s="21"/>
      <c r="B192" s="43"/>
      <c r="C192" s="21">
        <v>613000</v>
      </c>
      <c r="D192" s="22" t="s">
        <v>10</v>
      </c>
      <c r="E192" s="21" t="s">
        <v>163</v>
      </c>
      <c r="F192" s="62" t="e">
        <f>SUM(F193:F195)</f>
        <v>#REF!</v>
      </c>
      <c r="G192" s="62">
        <f t="shared" ref="G192" si="19">SUM(G193:G195)</f>
        <v>34500</v>
      </c>
    </row>
    <row r="193" spans="1:7" s="16" customFormat="1" ht="12.75">
      <c r="A193" s="25"/>
      <c r="B193" s="44" t="s">
        <v>164</v>
      </c>
      <c r="C193" s="25">
        <v>613100</v>
      </c>
      <c r="D193" s="26" t="s">
        <v>12</v>
      </c>
      <c r="E193" s="25" t="s">
        <v>165</v>
      </c>
      <c r="F193" s="64" t="e">
        <f>(#REF!/12)*9</f>
        <v>#REF!</v>
      </c>
      <c r="G193" s="64">
        <v>4500</v>
      </c>
    </row>
    <row r="194" spans="1:7" s="16" customFormat="1" ht="12.75">
      <c r="A194" s="25"/>
      <c r="B194" s="44" t="s">
        <v>164</v>
      </c>
      <c r="C194" s="25">
        <v>613900</v>
      </c>
      <c r="D194" s="26" t="s">
        <v>20</v>
      </c>
      <c r="E194" s="25" t="s">
        <v>410</v>
      </c>
      <c r="F194" s="64" t="e">
        <f>(#REF!/12)*9</f>
        <v>#REF!</v>
      </c>
      <c r="G194" s="64">
        <v>15000</v>
      </c>
    </row>
    <row r="195" spans="1:7" s="16" customFormat="1" ht="12.75">
      <c r="A195" s="25"/>
      <c r="B195" s="44" t="s">
        <v>164</v>
      </c>
      <c r="C195" s="25">
        <v>613900</v>
      </c>
      <c r="D195" s="26" t="s">
        <v>23</v>
      </c>
      <c r="E195" s="25" t="s">
        <v>166</v>
      </c>
      <c r="F195" s="64" t="e">
        <f>(#REF!/12)*9</f>
        <v>#REF!</v>
      </c>
      <c r="G195" s="64">
        <v>15000</v>
      </c>
    </row>
    <row r="196" spans="1:7" s="24" customFormat="1" ht="12.75">
      <c r="A196" s="21"/>
      <c r="B196" s="43" t="s">
        <v>164</v>
      </c>
      <c r="C196" s="21"/>
      <c r="D196" s="22" t="s">
        <v>287</v>
      </c>
      <c r="E196" s="21" t="s">
        <v>167</v>
      </c>
      <c r="F196" s="64" t="e">
        <f>(#REF!/12)*9</f>
        <v>#REF!</v>
      </c>
      <c r="G196" s="62">
        <v>20000</v>
      </c>
    </row>
    <row r="197" spans="1:7" s="16" customFormat="1" ht="12.75">
      <c r="A197" s="25"/>
      <c r="B197" s="25"/>
      <c r="C197" s="25"/>
      <c r="D197" s="26"/>
      <c r="E197" s="51" t="s">
        <v>374</v>
      </c>
      <c r="F197" s="62" t="e">
        <f>SUM(F191+F196)</f>
        <v>#REF!</v>
      </c>
      <c r="G197" s="62">
        <f t="shared" ref="G197" si="20">SUM(G191+G196)</f>
        <v>54500</v>
      </c>
    </row>
    <row r="198" spans="1:7" s="16" customFormat="1" ht="15.75">
      <c r="A198" s="10" t="s">
        <v>363</v>
      </c>
      <c r="B198" s="47"/>
      <c r="C198" s="47"/>
      <c r="D198" s="48"/>
      <c r="E198" s="119" t="s">
        <v>394</v>
      </c>
      <c r="F198" s="67"/>
      <c r="G198" s="67"/>
    </row>
    <row r="199" spans="1:7" s="20" customFormat="1" ht="13.5">
      <c r="A199" s="17"/>
      <c r="B199" s="17"/>
      <c r="C199" s="17">
        <v>610000</v>
      </c>
      <c r="D199" s="18">
        <v>1</v>
      </c>
      <c r="E199" s="17" t="s">
        <v>162</v>
      </c>
      <c r="F199" s="61" t="e">
        <f>SUM(F200)</f>
        <v>#REF!</v>
      </c>
      <c r="G199" s="61">
        <f t="shared" ref="G199" si="21">SUM(G200)</f>
        <v>377500</v>
      </c>
    </row>
    <row r="200" spans="1:7" s="24" customFormat="1" ht="12.75">
      <c r="A200" s="21"/>
      <c r="B200" s="43"/>
      <c r="C200" s="21">
        <v>613000</v>
      </c>
      <c r="D200" s="22" t="s">
        <v>10</v>
      </c>
      <c r="E200" s="21" t="s">
        <v>163</v>
      </c>
      <c r="F200" s="62" t="e">
        <f>SUM(F201:F207)</f>
        <v>#REF!</v>
      </c>
      <c r="G200" s="62">
        <f t="shared" ref="G200" si="22">SUM(G201:G207)</f>
        <v>377500</v>
      </c>
    </row>
    <row r="201" spans="1:7" s="16" customFormat="1" ht="12.75">
      <c r="A201" s="25"/>
      <c r="B201" s="44" t="s">
        <v>164</v>
      </c>
      <c r="C201" s="25">
        <v>613100</v>
      </c>
      <c r="D201" s="26" t="s">
        <v>12</v>
      </c>
      <c r="E201" s="25" t="s">
        <v>165</v>
      </c>
      <c r="F201" s="64" t="e">
        <f>(#REF!/12)*9</f>
        <v>#REF!</v>
      </c>
      <c r="G201" s="64">
        <v>1000</v>
      </c>
    </row>
    <row r="202" spans="1:7" s="16" customFormat="1" ht="12.75">
      <c r="A202" s="25"/>
      <c r="B202" s="44" t="s">
        <v>164</v>
      </c>
      <c r="C202" s="25">
        <v>613900</v>
      </c>
      <c r="D202" s="26" t="s">
        <v>20</v>
      </c>
      <c r="E202" s="25" t="s">
        <v>410</v>
      </c>
      <c r="F202" s="64" t="e">
        <f>(#REF!/12)*9</f>
        <v>#REF!</v>
      </c>
      <c r="G202" s="64">
        <v>500</v>
      </c>
    </row>
    <row r="203" spans="1:7" s="16" customFormat="1" ht="12.75">
      <c r="A203" s="25"/>
      <c r="B203" s="44" t="s">
        <v>164</v>
      </c>
      <c r="C203" s="25">
        <v>613900</v>
      </c>
      <c r="D203" s="26" t="s">
        <v>23</v>
      </c>
      <c r="E203" s="25" t="s">
        <v>166</v>
      </c>
      <c r="F203" s="64" t="e">
        <f>(#REF!/12)*9</f>
        <v>#REF!</v>
      </c>
      <c r="G203" s="64">
        <v>25000</v>
      </c>
    </row>
    <row r="204" spans="1:7" s="16" customFormat="1" ht="12.75">
      <c r="A204" s="25"/>
      <c r="B204" s="44" t="s">
        <v>164</v>
      </c>
      <c r="C204" s="25">
        <v>613900</v>
      </c>
      <c r="D204" s="26" t="s">
        <v>171</v>
      </c>
      <c r="E204" s="25" t="s">
        <v>206</v>
      </c>
      <c r="F204" s="64" t="e">
        <f>(#REF!/12)*9</f>
        <v>#REF!</v>
      </c>
      <c r="G204" s="64">
        <v>25000</v>
      </c>
    </row>
    <row r="205" spans="1:7" s="16" customFormat="1" ht="12.75">
      <c r="A205" s="25"/>
      <c r="B205" s="44" t="s">
        <v>164</v>
      </c>
      <c r="C205" s="25">
        <v>613900</v>
      </c>
      <c r="D205" s="26" t="s">
        <v>172</v>
      </c>
      <c r="E205" s="25" t="s">
        <v>428</v>
      </c>
      <c r="F205" s="64" t="e">
        <f>(#REF!/12)*9</f>
        <v>#REF!</v>
      </c>
      <c r="G205" s="64">
        <v>199000</v>
      </c>
    </row>
    <row r="206" spans="1:7" s="16" customFormat="1" ht="12.75">
      <c r="A206" s="25"/>
      <c r="B206" s="44" t="s">
        <v>164</v>
      </c>
      <c r="C206" s="25">
        <v>613900</v>
      </c>
      <c r="D206" s="26" t="s">
        <v>173</v>
      </c>
      <c r="E206" s="25" t="s">
        <v>264</v>
      </c>
      <c r="F206" s="64" t="e">
        <f>(#REF!/12)*9</f>
        <v>#REF!</v>
      </c>
      <c r="G206" s="64">
        <v>112000</v>
      </c>
    </row>
    <row r="207" spans="1:7" s="16" customFormat="1" ht="12.75">
      <c r="A207" s="25"/>
      <c r="B207" s="44" t="s">
        <v>222</v>
      </c>
      <c r="C207" s="25">
        <v>613900</v>
      </c>
      <c r="D207" s="26" t="s">
        <v>174</v>
      </c>
      <c r="E207" s="25" t="s">
        <v>256</v>
      </c>
      <c r="F207" s="64" t="e">
        <f>(#REF!/12)*9</f>
        <v>#REF!</v>
      </c>
      <c r="G207" s="64">
        <v>15000</v>
      </c>
    </row>
    <row r="208" spans="1:7" s="16" customFormat="1" ht="12.75">
      <c r="A208" s="25"/>
      <c r="B208" s="25"/>
      <c r="C208" s="25"/>
      <c r="D208" s="26"/>
      <c r="E208" s="51" t="s">
        <v>375</v>
      </c>
      <c r="F208" s="62" t="e">
        <f>SUM(F199)</f>
        <v>#REF!</v>
      </c>
      <c r="G208" s="62">
        <f t="shared" ref="G208" si="23">SUM(G199)</f>
        <v>377500</v>
      </c>
    </row>
    <row r="209" spans="1:7" s="16" customFormat="1" ht="15.75">
      <c r="A209" s="10" t="s">
        <v>364</v>
      </c>
      <c r="B209" s="47"/>
      <c r="C209" s="47"/>
      <c r="D209" s="48"/>
      <c r="E209" s="119" t="s">
        <v>395</v>
      </c>
      <c r="F209" s="67"/>
      <c r="G209" s="67"/>
    </row>
    <row r="210" spans="1:7" s="20" customFormat="1" ht="13.5">
      <c r="A210" s="17"/>
      <c r="B210" s="17"/>
      <c r="C210" s="17">
        <v>610000</v>
      </c>
      <c r="D210" s="18">
        <v>1</v>
      </c>
      <c r="E210" s="17" t="s">
        <v>162</v>
      </c>
      <c r="F210" s="61" t="e">
        <f>SUM(F211)</f>
        <v>#REF!</v>
      </c>
      <c r="G210" s="61">
        <f t="shared" ref="G210" si="24">SUM(G211)</f>
        <v>3500</v>
      </c>
    </row>
    <row r="211" spans="1:7" s="24" customFormat="1" ht="12.75">
      <c r="A211" s="21"/>
      <c r="B211" s="43"/>
      <c r="C211" s="21">
        <v>613000</v>
      </c>
      <c r="D211" s="22" t="s">
        <v>10</v>
      </c>
      <c r="E211" s="21" t="s">
        <v>163</v>
      </c>
      <c r="F211" s="62" t="e">
        <f>SUM(F212:F214)</f>
        <v>#REF!</v>
      </c>
      <c r="G211" s="62">
        <f t="shared" ref="G211" si="25">SUM(G212:G214)</f>
        <v>3500</v>
      </c>
    </row>
    <row r="212" spans="1:7" s="16" customFormat="1" ht="12.75">
      <c r="A212" s="25"/>
      <c r="B212" s="44" t="s">
        <v>164</v>
      </c>
      <c r="C212" s="25">
        <v>613100</v>
      </c>
      <c r="D212" s="26" t="s">
        <v>12</v>
      </c>
      <c r="E212" s="25" t="s">
        <v>165</v>
      </c>
      <c r="F212" s="64" t="e">
        <f>(#REF!/12)*9</f>
        <v>#REF!</v>
      </c>
      <c r="G212" s="64">
        <v>1000</v>
      </c>
    </row>
    <row r="213" spans="1:7" s="16" customFormat="1" ht="12.75">
      <c r="A213" s="25"/>
      <c r="B213" s="44" t="s">
        <v>164</v>
      </c>
      <c r="C213" s="25">
        <v>613900</v>
      </c>
      <c r="D213" s="26" t="s">
        <v>20</v>
      </c>
      <c r="E213" s="25" t="s">
        <v>410</v>
      </c>
      <c r="F213" s="64" t="e">
        <f>(#REF!/12)*9</f>
        <v>#REF!</v>
      </c>
      <c r="G213" s="64">
        <v>500</v>
      </c>
    </row>
    <row r="214" spans="1:7" s="16" customFormat="1" ht="12.75">
      <c r="A214" s="25"/>
      <c r="B214" s="44" t="s">
        <v>164</v>
      </c>
      <c r="C214" s="25">
        <v>613900</v>
      </c>
      <c r="D214" s="26" t="s">
        <v>23</v>
      </c>
      <c r="E214" s="25" t="s">
        <v>166</v>
      </c>
      <c r="F214" s="64" t="e">
        <f>(#REF!/12)*9</f>
        <v>#REF!</v>
      </c>
      <c r="G214" s="64">
        <v>2000</v>
      </c>
    </row>
    <row r="215" spans="1:7" s="16" customFormat="1" ht="12.75">
      <c r="A215" s="25"/>
      <c r="B215" s="25"/>
      <c r="C215" s="25"/>
      <c r="D215" s="26"/>
      <c r="E215" s="51" t="s">
        <v>376</v>
      </c>
      <c r="F215" s="62" t="e">
        <f>SUM(F210)</f>
        <v>#REF!</v>
      </c>
      <c r="G215" s="62">
        <f t="shared" ref="G215" si="26">SUM(G210)</f>
        <v>3500</v>
      </c>
    </row>
    <row r="216" spans="1:7" s="16" customFormat="1" ht="15.75">
      <c r="A216" s="10" t="s">
        <v>365</v>
      </c>
      <c r="B216" s="13"/>
      <c r="C216" s="13"/>
      <c r="D216" s="14"/>
      <c r="E216" s="121" t="s">
        <v>396</v>
      </c>
      <c r="F216" s="60"/>
      <c r="G216" s="60"/>
    </row>
    <row r="217" spans="1:7" s="20" customFormat="1" ht="13.5">
      <c r="A217" s="17"/>
      <c r="B217" s="17"/>
      <c r="C217" s="17">
        <v>610000</v>
      </c>
      <c r="D217" s="18">
        <v>1</v>
      </c>
      <c r="E217" s="17" t="s">
        <v>162</v>
      </c>
      <c r="F217" s="61" t="e">
        <f>SUM(F218)</f>
        <v>#REF!</v>
      </c>
      <c r="G217" s="61">
        <f t="shared" ref="G217" si="27">SUM(G218)</f>
        <v>4000</v>
      </c>
    </row>
    <row r="218" spans="1:7" s="24" customFormat="1" ht="12.75">
      <c r="A218" s="21"/>
      <c r="B218" s="43"/>
      <c r="C218" s="21">
        <v>613000</v>
      </c>
      <c r="D218" s="22" t="s">
        <v>10</v>
      </c>
      <c r="E218" s="21" t="s">
        <v>163</v>
      </c>
      <c r="F218" s="62" t="e">
        <f>SUM(F219:F221)</f>
        <v>#REF!</v>
      </c>
      <c r="G218" s="62">
        <f t="shared" ref="G218" si="28">SUM(G219:G221)</f>
        <v>4000</v>
      </c>
    </row>
    <row r="219" spans="1:7" s="16" customFormat="1" ht="12.75">
      <c r="A219" s="25"/>
      <c r="B219" s="44" t="s">
        <v>187</v>
      </c>
      <c r="C219" s="25">
        <v>613100</v>
      </c>
      <c r="D219" s="26" t="s">
        <v>12</v>
      </c>
      <c r="E219" s="25" t="s">
        <v>165</v>
      </c>
      <c r="F219" s="64" t="e">
        <f>(#REF!/12)*9</f>
        <v>#REF!</v>
      </c>
      <c r="G219" s="64">
        <v>1000</v>
      </c>
    </row>
    <row r="220" spans="1:7" s="16" customFormat="1" ht="12.75">
      <c r="A220" s="25"/>
      <c r="B220" s="44" t="s">
        <v>187</v>
      </c>
      <c r="C220" s="25">
        <v>613900</v>
      </c>
      <c r="D220" s="26" t="s">
        <v>20</v>
      </c>
      <c r="E220" s="25" t="s">
        <v>410</v>
      </c>
      <c r="F220" s="64" t="e">
        <f>(#REF!/12)*9</f>
        <v>#REF!</v>
      </c>
      <c r="G220" s="64">
        <v>500</v>
      </c>
    </row>
    <row r="221" spans="1:7" s="16" customFormat="1" ht="12.75">
      <c r="A221" s="25"/>
      <c r="B221" s="44" t="s">
        <v>187</v>
      </c>
      <c r="C221" s="25">
        <v>613900</v>
      </c>
      <c r="D221" s="26" t="s">
        <v>20</v>
      </c>
      <c r="E221" s="25" t="s">
        <v>166</v>
      </c>
      <c r="F221" s="64" t="e">
        <f>(#REF!/12)*9</f>
        <v>#REF!</v>
      </c>
      <c r="G221" s="64">
        <v>2500</v>
      </c>
    </row>
    <row r="222" spans="1:7" s="16" customFormat="1" ht="12.75">
      <c r="A222" s="25"/>
      <c r="B222" s="25"/>
      <c r="C222" s="25"/>
      <c r="D222" s="26"/>
      <c r="E222" s="51" t="s">
        <v>377</v>
      </c>
      <c r="F222" s="62" t="e">
        <f>SUM(F217)</f>
        <v>#REF!</v>
      </c>
      <c r="G222" s="62">
        <f t="shared" ref="G222" si="29">SUM(G217)</f>
        <v>4000</v>
      </c>
    </row>
    <row r="223" spans="1:7" s="16" customFormat="1" ht="16.5" customHeight="1">
      <c r="A223" s="46" t="s">
        <v>366</v>
      </c>
      <c r="B223" s="47"/>
      <c r="C223" s="47"/>
      <c r="D223" s="48"/>
      <c r="E223" s="122" t="s">
        <v>397</v>
      </c>
      <c r="F223" s="67"/>
      <c r="G223" s="67"/>
    </row>
    <row r="224" spans="1:7" s="20" customFormat="1" ht="13.5">
      <c r="A224" s="17"/>
      <c r="B224" s="17"/>
      <c r="C224" s="17">
        <v>610000</v>
      </c>
      <c r="D224" s="18">
        <v>1</v>
      </c>
      <c r="E224" s="17" t="s">
        <v>162</v>
      </c>
      <c r="F224" s="61" t="e">
        <f t="shared" ref="F224:G224" si="30">SUM(F225+F228+F230+F241)</f>
        <v>#REF!</v>
      </c>
      <c r="G224" s="61">
        <f t="shared" si="30"/>
        <v>6658500</v>
      </c>
    </row>
    <row r="225" spans="1:7" s="24" customFormat="1" ht="12.75">
      <c r="A225" s="21"/>
      <c r="B225" s="43"/>
      <c r="C225" s="21">
        <v>611000</v>
      </c>
      <c r="D225" s="22" t="s">
        <v>10</v>
      </c>
      <c r="E225" s="21" t="s">
        <v>239</v>
      </c>
      <c r="F225" s="62" t="e">
        <f>SUM(F226+F227)</f>
        <v>#REF!</v>
      </c>
      <c r="G225" s="62">
        <f t="shared" ref="G225" si="31">SUM(G226+G227)</f>
        <v>720000</v>
      </c>
    </row>
    <row r="226" spans="1:7" s="16" customFormat="1" ht="12.75">
      <c r="A226" s="25"/>
      <c r="B226" s="44">
        <v>1091</v>
      </c>
      <c r="C226" s="25">
        <v>611100</v>
      </c>
      <c r="D226" s="26" t="s">
        <v>12</v>
      </c>
      <c r="E226" s="25" t="s">
        <v>240</v>
      </c>
      <c r="F226" s="64" t="e">
        <f>(#REF!/12)*9</f>
        <v>#REF!</v>
      </c>
      <c r="G226" s="64">
        <v>610000</v>
      </c>
    </row>
    <row r="227" spans="1:7" s="16" customFormat="1" ht="12.75">
      <c r="A227" s="25"/>
      <c r="B227" s="44">
        <v>1091</v>
      </c>
      <c r="C227" s="25">
        <v>611200</v>
      </c>
      <c r="D227" s="26" t="s">
        <v>20</v>
      </c>
      <c r="E227" s="25" t="s">
        <v>241</v>
      </c>
      <c r="F227" s="64" t="e">
        <f>(#REF!/12)*9</f>
        <v>#REF!</v>
      </c>
      <c r="G227" s="64">
        <v>110000</v>
      </c>
    </row>
    <row r="228" spans="1:7" s="24" customFormat="1" ht="12.75">
      <c r="A228" s="21"/>
      <c r="B228" s="43"/>
      <c r="C228" s="21">
        <v>612000</v>
      </c>
      <c r="D228" s="22" t="s">
        <v>29</v>
      </c>
      <c r="E228" s="21" t="s">
        <v>242</v>
      </c>
      <c r="F228" s="62" t="e">
        <f>SUM(F229)</f>
        <v>#REF!</v>
      </c>
      <c r="G228" s="62">
        <f t="shared" ref="G228" si="32">SUM(G229)</f>
        <v>30500</v>
      </c>
    </row>
    <row r="229" spans="1:7" s="16" customFormat="1" ht="12.75">
      <c r="A229" s="25"/>
      <c r="B229" s="44">
        <v>1091</v>
      </c>
      <c r="C229" s="25">
        <v>612100</v>
      </c>
      <c r="D229" s="26" t="s">
        <v>31</v>
      </c>
      <c r="E229" s="25" t="s">
        <v>242</v>
      </c>
      <c r="F229" s="64" t="e">
        <f>(#REF!/12)*9</f>
        <v>#REF!</v>
      </c>
      <c r="G229" s="64">
        <v>30500</v>
      </c>
    </row>
    <row r="230" spans="1:7" s="24" customFormat="1" ht="12.75">
      <c r="A230" s="21"/>
      <c r="B230" s="43"/>
      <c r="C230" s="21">
        <v>613000</v>
      </c>
      <c r="D230" s="22" t="s">
        <v>45</v>
      </c>
      <c r="E230" s="21" t="s">
        <v>163</v>
      </c>
      <c r="F230" s="62" t="e">
        <f>SUM(F231:F240)</f>
        <v>#REF!</v>
      </c>
      <c r="G230" s="62">
        <f t="shared" ref="G230" si="33">SUM(G231:G240)</f>
        <v>198000</v>
      </c>
    </row>
    <row r="231" spans="1:7" s="16" customFormat="1" ht="12.75">
      <c r="A231" s="25"/>
      <c r="B231" s="44">
        <v>1091</v>
      </c>
      <c r="C231" s="25">
        <v>613100</v>
      </c>
      <c r="D231" s="26" t="s">
        <v>47</v>
      </c>
      <c r="E231" s="25" t="s">
        <v>165</v>
      </c>
      <c r="F231" s="64" t="e">
        <f>(#REF!/12)*9</f>
        <v>#REF!</v>
      </c>
      <c r="G231" s="64">
        <v>1000</v>
      </c>
    </row>
    <row r="232" spans="1:7" s="16" customFormat="1" ht="12.75">
      <c r="A232" s="25"/>
      <c r="B232" s="44">
        <v>1091</v>
      </c>
      <c r="C232" s="25">
        <v>613200</v>
      </c>
      <c r="D232" s="26" t="s">
        <v>50</v>
      </c>
      <c r="E232" s="25" t="s">
        <v>244</v>
      </c>
      <c r="F232" s="64" t="e">
        <f>(#REF!/12)*9</f>
        <v>#REF!</v>
      </c>
      <c r="G232" s="64">
        <v>15000</v>
      </c>
    </row>
    <row r="233" spans="1:7" s="16" customFormat="1" ht="12.75">
      <c r="A233" s="25"/>
      <c r="B233" s="44">
        <v>1091</v>
      </c>
      <c r="C233" s="25">
        <v>613300</v>
      </c>
      <c r="D233" s="26" t="s">
        <v>245</v>
      </c>
      <c r="E233" s="25" t="s">
        <v>246</v>
      </c>
      <c r="F233" s="64" t="e">
        <f>(#REF!/12)*9</f>
        <v>#REF!</v>
      </c>
      <c r="G233" s="64">
        <v>20000</v>
      </c>
    </row>
    <row r="234" spans="1:7" s="16" customFormat="1" ht="24">
      <c r="A234" s="25"/>
      <c r="B234" s="44">
        <v>1091</v>
      </c>
      <c r="C234" s="25">
        <v>613300</v>
      </c>
      <c r="D234" s="26" t="s">
        <v>247</v>
      </c>
      <c r="E234" s="79" t="s">
        <v>454</v>
      </c>
      <c r="F234" s="64" t="e">
        <f>(#REF!/12)*9</f>
        <v>#REF!</v>
      </c>
      <c r="G234" s="64">
        <v>110000</v>
      </c>
    </row>
    <row r="235" spans="1:7" s="16" customFormat="1" ht="12.75">
      <c r="A235" s="25"/>
      <c r="B235" s="44">
        <v>1091</v>
      </c>
      <c r="C235" s="25">
        <v>613400</v>
      </c>
      <c r="D235" s="26" t="s">
        <v>249</v>
      </c>
      <c r="E235" s="25" t="s">
        <v>248</v>
      </c>
      <c r="F235" s="64" t="e">
        <f>(#REF!/12)*9</f>
        <v>#REF!</v>
      </c>
      <c r="G235" s="64">
        <v>18000</v>
      </c>
    </row>
    <row r="236" spans="1:7" s="16" customFormat="1" ht="12.75">
      <c r="A236" s="25"/>
      <c r="B236" s="44">
        <v>1091</v>
      </c>
      <c r="C236" s="25">
        <v>614500</v>
      </c>
      <c r="D236" s="26" t="s">
        <v>251</v>
      </c>
      <c r="E236" s="25" t="s">
        <v>302</v>
      </c>
      <c r="F236" s="64" t="e">
        <f>(#REF!/12)*9</f>
        <v>#REF!</v>
      </c>
      <c r="G236" s="64">
        <v>2000</v>
      </c>
    </row>
    <row r="237" spans="1:7" s="16" customFormat="1" ht="12.75">
      <c r="A237" s="25"/>
      <c r="B237" s="44">
        <v>1091</v>
      </c>
      <c r="C237" s="25">
        <v>613700</v>
      </c>
      <c r="D237" s="26" t="s">
        <v>253</v>
      </c>
      <c r="E237" s="25" t="s">
        <v>252</v>
      </c>
      <c r="F237" s="64" t="e">
        <f>(#REF!/12)*9</f>
        <v>#REF!</v>
      </c>
      <c r="G237" s="64">
        <v>5000</v>
      </c>
    </row>
    <row r="238" spans="1:7" s="16" customFormat="1" ht="12.75">
      <c r="A238" s="25"/>
      <c r="B238" s="44">
        <v>1091</v>
      </c>
      <c r="C238" s="25">
        <v>613800</v>
      </c>
      <c r="D238" s="26" t="s">
        <v>319</v>
      </c>
      <c r="E238" s="25" t="s">
        <v>266</v>
      </c>
      <c r="F238" s="64" t="e">
        <f>(#REF!/12)*9</f>
        <v>#REF!</v>
      </c>
      <c r="G238" s="64">
        <v>7000</v>
      </c>
    </row>
    <row r="239" spans="1:7" s="16" customFormat="1" ht="12.75">
      <c r="A239" s="25"/>
      <c r="B239" s="44">
        <v>1091</v>
      </c>
      <c r="C239" s="25">
        <v>613900</v>
      </c>
      <c r="D239" s="26" t="s">
        <v>355</v>
      </c>
      <c r="E239" s="25" t="s">
        <v>410</v>
      </c>
      <c r="F239" s="64" t="e">
        <f>(#REF!/12)*9</f>
        <v>#REF!</v>
      </c>
      <c r="G239" s="64">
        <v>1000</v>
      </c>
    </row>
    <row r="240" spans="1:7" s="16" customFormat="1" ht="12.75">
      <c r="A240" s="25"/>
      <c r="B240" s="44">
        <v>1091</v>
      </c>
      <c r="C240" s="25">
        <v>613900</v>
      </c>
      <c r="D240" s="26" t="s">
        <v>426</v>
      </c>
      <c r="E240" s="25" t="s">
        <v>166</v>
      </c>
      <c r="F240" s="64" t="e">
        <f>(#REF!/12)*9</f>
        <v>#REF!</v>
      </c>
      <c r="G240" s="64">
        <v>19000</v>
      </c>
    </row>
    <row r="241" spans="1:7" s="24" customFormat="1" ht="12.75">
      <c r="A241" s="21"/>
      <c r="B241" s="43"/>
      <c r="C241" s="21">
        <v>614000</v>
      </c>
      <c r="D241" s="22" t="s">
        <v>257</v>
      </c>
      <c r="E241" s="21" t="s">
        <v>176</v>
      </c>
      <c r="F241" s="62" t="e">
        <f>SUM(F242:F248)</f>
        <v>#REF!</v>
      </c>
      <c r="G241" s="62">
        <f>SUM(G242:G248)</f>
        <v>5710000</v>
      </c>
    </row>
    <row r="242" spans="1:7" s="16" customFormat="1" ht="12.75">
      <c r="A242" s="25"/>
      <c r="B242" s="44">
        <v>1091</v>
      </c>
      <c r="C242" s="25">
        <v>614200</v>
      </c>
      <c r="D242" s="26" t="s">
        <v>258</v>
      </c>
      <c r="E242" s="25" t="s">
        <v>330</v>
      </c>
      <c r="F242" s="64" t="e">
        <f>(#REF!/12)*9</f>
        <v>#REF!</v>
      </c>
      <c r="G242" s="64">
        <v>100000</v>
      </c>
    </row>
    <row r="243" spans="1:7" s="16" customFormat="1" ht="12.75">
      <c r="A243" s="25"/>
      <c r="B243" s="44">
        <v>1091</v>
      </c>
      <c r="C243" s="25">
        <v>614200</v>
      </c>
      <c r="D243" s="26" t="s">
        <v>259</v>
      </c>
      <c r="E243" s="25" t="s">
        <v>267</v>
      </c>
      <c r="F243" s="64" t="e">
        <f>(#REF!/12)*9</f>
        <v>#REF!</v>
      </c>
      <c r="G243" s="64">
        <v>5000000</v>
      </c>
    </row>
    <row r="244" spans="1:7" s="16" customFormat="1" ht="12.75">
      <c r="A244" s="25"/>
      <c r="B244" s="44">
        <v>1091</v>
      </c>
      <c r="C244" s="25">
        <v>614200</v>
      </c>
      <c r="D244" s="26" t="s">
        <v>261</v>
      </c>
      <c r="E244" s="25" t="s">
        <v>408</v>
      </c>
      <c r="F244" s="64" t="e">
        <f>(#REF!/12)*9</f>
        <v>#REF!</v>
      </c>
      <c r="G244" s="64">
        <v>500000</v>
      </c>
    </row>
    <row r="245" spans="1:7" s="16" customFormat="1" ht="12.75" hidden="1">
      <c r="A245" s="25"/>
      <c r="B245" s="44"/>
      <c r="C245" s="25"/>
      <c r="D245" s="26"/>
      <c r="E245" s="25"/>
      <c r="F245" s="64"/>
      <c r="G245" s="64"/>
    </row>
    <row r="246" spans="1:7" s="16" customFormat="1" ht="12.75">
      <c r="A246" s="25"/>
      <c r="B246" s="44">
        <v>1091</v>
      </c>
      <c r="C246" s="25">
        <v>614200</v>
      </c>
      <c r="D246" s="26" t="s">
        <v>272</v>
      </c>
      <c r="E246" s="25" t="s">
        <v>384</v>
      </c>
      <c r="F246" s="64" t="e">
        <f>(#REF!/12)*9</f>
        <v>#REF!</v>
      </c>
      <c r="G246" s="64">
        <v>30000</v>
      </c>
    </row>
    <row r="247" spans="1:7" s="16" customFormat="1" ht="12.75">
      <c r="A247" s="25"/>
      <c r="B247" s="44">
        <v>1091</v>
      </c>
      <c r="C247" s="25">
        <v>614200</v>
      </c>
      <c r="D247" s="26" t="s">
        <v>275</v>
      </c>
      <c r="E247" s="25" t="s">
        <v>389</v>
      </c>
      <c r="F247" s="64" t="e">
        <f>(#REF!/12)*9</f>
        <v>#REF!</v>
      </c>
      <c r="G247" s="64">
        <v>30000</v>
      </c>
    </row>
    <row r="248" spans="1:7" s="16" customFormat="1" ht="12.75">
      <c r="A248" s="25"/>
      <c r="B248" s="44">
        <v>1091</v>
      </c>
      <c r="C248" s="25">
        <v>614200</v>
      </c>
      <c r="D248" s="26" t="s">
        <v>276</v>
      </c>
      <c r="E248" s="25" t="s">
        <v>385</v>
      </c>
      <c r="F248" s="64" t="e">
        <f>(#REF!/12)*9</f>
        <v>#REF!</v>
      </c>
      <c r="G248" s="64">
        <v>50000</v>
      </c>
    </row>
    <row r="249" spans="1:7" s="24" customFormat="1" ht="12.75">
      <c r="A249" s="21"/>
      <c r="B249" s="43"/>
      <c r="C249" s="21">
        <v>821000</v>
      </c>
      <c r="D249" s="22">
        <v>2</v>
      </c>
      <c r="E249" s="51" t="s">
        <v>192</v>
      </c>
      <c r="F249" s="62" t="e">
        <f>SUM(F250)</f>
        <v>#REF!</v>
      </c>
      <c r="G249" s="62">
        <f>SUM(G250+G251)</f>
        <v>219775</v>
      </c>
    </row>
    <row r="250" spans="1:7" s="16" customFormat="1" ht="12.75">
      <c r="A250" s="25"/>
      <c r="B250" s="44">
        <v>1091</v>
      </c>
      <c r="C250" s="25">
        <v>821300</v>
      </c>
      <c r="D250" s="26" t="s">
        <v>54</v>
      </c>
      <c r="E250" s="25" t="s">
        <v>262</v>
      </c>
      <c r="F250" s="64" t="e">
        <f>(#REF!/12)*9</f>
        <v>#REF!</v>
      </c>
      <c r="G250" s="64">
        <v>9575</v>
      </c>
    </row>
    <row r="251" spans="1:7" s="16" customFormat="1" ht="12.75">
      <c r="A251" s="25"/>
      <c r="B251" s="44">
        <v>1091</v>
      </c>
      <c r="C251" s="25">
        <v>821600</v>
      </c>
      <c r="D251" s="26" t="s">
        <v>72</v>
      </c>
      <c r="E251" s="25" t="s">
        <v>263</v>
      </c>
      <c r="F251" s="64" t="e">
        <f>(#REF!/12)*9</f>
        <v>#REF!</v>
      </c>
      <c r="G251" s="64">
        <v>210200</v>
      </c>
    </row>
    <row r="252" spans="1:7" s="16" customFormat="1" ht="12.75">
      <c r="A252" s="32"/>
      <c r="B252" s="32"/>
      <c r="C252" s="32"/>
      <c r="D252" s="33"/>
      <c r="E252" s="51" t="s">
        <v>378</v>
      </c>
      <c r="F252" s="68" t="e">
        <f>SUM(F224+F249)</f>
        <v>#REF!</v>
      </c>
      <c r="G252" s="68">
        <f>SUM(G224+G249)</f>
        <v>6878275</v>
      </c>
    </row>
    <row r="253" spans="1:7" s="16" customFormat="1" ht="12.75">
      <c r="A253" s="25"/>
      <c r="B253" s="25"/>
      <c r="C253" s="25"/>
      <c r="D253" s="26"/>
      <c r="E253" s="51" t="s">
        <v>268</v>
      </c>
      <c r="F253" s="62" t="e">
        <f>SUM(F20+F42+F96+F129+F163+F189+F197+F208+F215+F222+F252)</f>
        <v>#REF!</v>
      </c>
      <c r="G253" s="62">
        <f>SUM(G20+G42+G96+G129+G163+G189+G197+G208+G215+G222+G252)</f>
        <v>33966200</v>
      </c>
    </row>
    <row r="254" spans="1:7" s="16" customFormat="1" ht="15.75" customHeight="1">
      <c r="A254" s="46"/>
      <c r="B254" s="47"/>
      <c r="C254" s="47"/>
      <c r="D254" s="48"/>
      <c r="E254" s="122" t="s">
        <v>398</v>
      </c>
      <c r="F254" s="67"/>
      <c r="G254" s="67"/>
    </row>
    <row r="255" spans="1:7" s="20" customFormat="1" ht="13.5">
      <c r="A255" s="17">
        <v>610000</v>
      </c>
      <c r="B255" s="17"/>
      <c r="C255" s="17"/>
      <c r="D255" s="18" t="s">
        <v>288</v>
      </c>
      <c r="E255" s="17" t="s">
        <v>162</v>
      </c>
      <c r="F255" s="61" t="e">
        <f>SUM(F256+F259+F261+F270+F279)</f>
        <v>#REF!</v>
      </c>
      <c r="G255" s="61">
        <f t="shared" ref="G255" si="34">SUM(G256+G259+G261+G270+G279)</f>
        <v>23867425</v>
      </c>
    </row>
    <row r="256" spans="1:7" s="24" customFormat="1" ht="12.75">
      <c r="A256" s="21">
        <v>611000</v>
      </c>
      <c r="B256" s="21"/>
      <c r="C256" s="21"/>
      <c r="D256" s="22" t="s">
        <v>10</v>
      </c>
      <c r="E256" s="21" t="s">
        <v>239</v>
      </c>
      <c r="F256" s="62" t="e">
        <f>SUM(F257+F258)</f>
        <v>#REF!</v>
      </c>
      <c r="G256" s="62">
        <f t="shared" ref="G256" si="35">SUM(G257+G258)</f>
        <v>5780000</v>
      </c>
    </row>
    <row r="257" spans="1:7" s="16" customFormat="1" ht="12.75">
      <c r="A257" s="25"/>
      <c r="B257" s="25">
        <v>611100</v>
      </c>
      <c r="C257" s="25"/>
      <c r="D257" s="26" t="s">
        <v>12</v>
      </c>
      <c r="E257" s="25" t="s">
        <v>240</v>
      </c>
      <c r="F257" s="64" t="e">
        <f t="shared" ref="F257:F258" si="36">SUM(F168+F226)</f>
        <v>#REF!</v>
      </c>
      <c r="G257" s="64">
        <f t="shared" ref="G257:G258" si="37">SUM(G168+G226)</f>
        <v>4920000</v>
      </c>
    </row>
    <row r="258" spans="1:7" s="16" customFormat="1" ht="12.75">
      <c r="A258" s="25"/>
      <c r="B258" s="25">
        <v>611200</v>
      </c>
      <c r="C258" s="25"/>
      <c r="D258" s="26" t="s">
        <v>20</v>
      </c>
      <c r="E258" s="25" t="s">
        <v>241</v>
      </c>
      <c r="F258" s="64" t="e">
        <f t="shared" si="36"/>
        <v>#REF!</v>
      </c>
      <c r="G258" s="64">
        <f t="shared" si="37"/>
        <v>860000</v>
      </c>
    </row>
    <row r="259" spans="1:7" s="24" customFormat="1" ht="12.75">
      <c r="A259" s="21">
        <v>612000</v>
      </c>
      <c r="B259" s="21"/>
      <c r="C259" s="21"/>
      <c r="D259" s="22" t="s">
        <v>29</v>
      </c>
      <c r="E259" s="21" t="s">
        <v>242</v>
      </c>
      <c r="F259" s="62" t="e">
        <f>SUM(F260)</f>
        <v>#REF!</v>
      </c>
      <c r="G259" s="62">
        <f t="shared" ref="G259" si="38">SUM(G260)</f>
        <v>260500</v>
      </c>
    </row>
    <row r="260" spans="1:7" s="16" customFormat="1" ht="12.75">
      <c r="A260" s="25"/>
      <c r="B260" s="25">
        <v>612100</v>
      </c>
      <c r="C260" s="25"/>
      <c r="D260" s="26" t="s">
        <v>31</v>
      </c>
      <c r="E260" s="25" t="s">
        <v>242</v>
      </c>
      <c r="F260" s="64" t="e">
        <f>SUM(F171+F229)</f>
        <v>#REF!</v>
      </c>
      <c r="G260" s="64">
        <f t="shared" ref="G260" si="39">SUM(G171+G229)</f>
        <v>260500</v>
      </c>
    </row>
    <row r="261" spans="1:7" s="24" customFormat="1" ht="12.75">
      <c r="A261" s="21">
        <v>613000</v>
      </c>
      <c r="B261" s="21"/>
      <c r="C261" s="21"/>
      <c r="D261" s="22" t="s">
        <v>45</v>
      </c>
      <c r="E261" s="21" t="s">
        <v>163</v>
      </c>
      <c r="F261" s="62" t="e">
        <f>SUM(F262:F269)</f>
        <v>#REF!</v>
      </c>
      <c r="G261" s="62">
        <f t="shared" ref="G261" si="40">SUM(G262:G269)</f>
        <v>6273275</v>
      </c>
    </row>
    <row r="262" spans="1:7" s="16" customFormat="1" ht="12.75">
      <c r="A262" s="25"/>
      <c r="B262" s="25">
        <v>613100</v>
      </c>
      <c r="C262" s="25"/>
      <c r="D262" s="26" t="s">
        <v>47</v>
      </c>
      <c r="E262" s="25" t="s">
        <v>165</v>
      </c>
      <c r="F262" s="64" t="e">
        <f>SUM(F12+F24+F46+F100+F133+F173+F193+F201+F212+F219+F231)</f>
        <v>#REF!</v>
      </c>
      <c r="G262" s="64">
        <f>SUM(G12+G24+G46+G100+G133+G173+G193+G201+G212+G219+G231)</f>
        <v>14500</v>
      </c>
    </row>
    <row r="263" spans="1:7" s="16" customFormat="1" ht="12.75">
      <c r="A263" s="25"/>
      <c r="B263" s="25">
        <v>613200</v>
      </c>
      <c r="C263" s="25"/>
      <c r="D263" s="26" t="s">
        <v>50</v>
      </c>
      <c r="E263" s="25" t="s">
        <v>244</v>
      </c>
      <c r="F263" s="64" t="e">
        <f>SUM(F134+F174+F232)</f>
        <v>#REF!</v>
      </c>
      <c r="G263" s="64">
        <f>SUM(G134+G174+G232)</f>
        <v>425000</v>
      </c>
    </row>
    <row r="264" spans="1:7" s="16" customFormat="1" ht="12.75">
      <c r="A264" s="25"/>
      <c r="B264" s="25">
        <v>613300</v>
      </c>
      <c r="C264" s="25"/>
      <c r="D264" s="26" t="s">
        <v>245</v>
      </c>
      <c r="E264" s="25" t="s">
        <v>246</v>
      </c>
      <c r="F264" s="64" t="e">
        <f>SUM(F135+F136+F137+F138+#REF!+#REF!+F175+F233)</f>
        <v>#REF!</v>
      </c>
      <c r="G264" s="64">
        <f>SUM(G135+G136+G137+G138+G175+G233+G234)</f>
        <v>2923000</v>
      </c>
    </row>
    <row r="265" spans="1:7" s="16" customFormat="1" ht="12.75">
      <c r="A265" s="25"/>
      <c r="B265" s="25">
        <v>613400</v>
      </c>
      <c r="C265" s="25"/>
      <c r="D265" s="26" t="s">
        <v>247</v>
      </c>
      <c r="E265" s="25" t="s">
        <v>248</v>
      </c>
      <c r="F265" s="64" t="e">
        <f>SUM(F101+F102+F176+F235)</f>
        <v>#REF!</v>
      </c>
      <c r="G265" s="64">
        <f>SUM(G101+G102+G176+G235)</f>
        <v>146600</v>
      </c>
    </row>
    <row r="266" spans="1:7" s="16" customFormat="1" ht="12.75">
      <c r="A266" s="25"/>
      <c r="B266" s="25">
        <v>613500</v>
      </c>
      <c r="C266" s="25"/>
      <c r="D266" s="26" t="s">
        <v>249</v>
      </c>
      <c r="E266" s="25" t="s">
        <v>250</v>
      </c>
      <c r="F266" s="64" t="e">
        <f>SUM(F47+F177+F236)</f>
        <v>#REF!</v>
      </c>
      <c r="G266" s="64">
        <f>SUM(G25+G47+G177+G236)</f>
        <v>330000</v>
      </c>
    </row>
    <row r="267" spans="1:7" s="16" customFormat="1" ht="12.75">
      <c r="A267" s="25"/>
      <c r="B267" s="25">
        <v>613700</v>
      </c>
      <c r="C267" s="25"/>
      <c r="D267" s="26" t="s">
        <v>251</v>
      </c>
      <c r="E267" s="25" t="s">
        <v>252</v>
      </c>
      <c r="F267" s="64" t="e">
        <f>SUM(F26+F103+F104+F105+F106+F139+F178+F237)</f>
        <v>#REF!</v>
      </c>
      <c r="G267" s="64">
        <f>SUM(G26+G103+G104+G105+G106+G139+G178+G237)</f>
        <v>1267200</v>
      </c>
    </row>
    <row r="268" spans="1:7" s="16" customFormat="1" ht="12.75">
      <c r="A268" s="25"/>
      <c r="B268" s="25">
        <v>613800</v>
      </c>
      <c r="C268" s="25"/>
      <c r="D268" s="26" t="s">
        <v>253</v>
      </c>
      <c r="E268" s="25" t="s">
        <v>169</v>
      </c>
      <c r="F268" s="64" t="e">
        <f>SUM(F27+F179+F238)</f>
        <v>#REF!</v>
      </c>
      <c r="G268" s="64">
        <f>SUM(G27+G179+G238)</f>
        <v>32000</v>
      </c>
    </row>
    <row r="269" spans="1:7" s="16" customFormat="1" ht="12.75">
      <c r="A269" s="25"/>
      <c r="B269" s="25">
        <v>613900</v>
      </c>
      <c r="C269" s="25"/>
      <c r="D269" s="26" t="s">
        <v>255</v>
      </c>
      <c r="E269" s="25" t="s">
        <v>166</v>
      </c>
      <c r="F269" s="64" t="e">
        <f>SUM(F13+F14+F15+F28+F29+#REF!+F31+F48+F49+#REF!+F107+F108+F109+F110+F140+F141+F142+F180+F181+F182+F183+F194+F195+F202+F203+F204+F205+F206+F207+F213+F214+F220+F221+F239+F240)</f>
        <v>#REF!</v>
      </c>
      <c r="G269" s="64">
        <f>SUM(G13+G14+G15+G28+G29+G30+G31+G48+G49+G107+G108+G109+G110+G140+G141+G142+G180+G181+G182+G183+G194+G195+G202+G203+G204+G205+G206+G207+G213+G214+G220+G221+G239+G240)</f>
        <v>1134975</v>
      </c>
    </row>
    <row r="270" spans="1:7" s="24" customFormat="1" ht="12.75">
      <c r="A270" s="21">
        <v>614000</v>
      </c>
      <c r="B270" s="21"/>
      <c r="C270" s="21"/>
      <c r="D270" s="22" t="s">
        <v>257</v>
      </c>
      <c r="E270" s="21" t="s">
        <v>176</v>
      </c>
      <c r="F270" s="62" t="e">
        <f>SUM(F271:F278)</f>
        <v>#REF!</v>
      </c>
      <c r="G270" s="62">
        <f t="shared" ref="G270" si="41">SUM(G271:G278)</f>
        <v>11153650</v>
      </c>
    </row>
    <row r="271" spans="1:7" s="16" customFormat="1" ht="12.75">
      <c r="A271" s="25"/>
      <c r="B271" s="25">
        <v>614100</v>
      </c>
      <c r="C271" s="25"/>
      <c r="D271" s="26" t="s">
        <v>258</v>
      </c>
      <c r="E271" s="25" t="s">
        <v>269</v>
      </c>
      <c r="F271" s="64" t="e">
        <f>SUM(#REF!+F51+F112+F147+F148)</f>
        <v>#REF!</v>
      </c>
      <c r="G271" s="64">
        <f>SUM(G51+G112+G147+G148)</f>
        <v>380000</v>
      </c>
    </row>
    <row r="272" spans="1:7" s="16" customFormat="1" ht="12.75">
      <c r="A272" s="25"/>
      <c r="B272" s="25">
        <v>614200</v>
      </c>
      <c r="C272" s="25"/>
      <c r="D272" s="26" t="s">
        <v>259</v>
      </c>
      <c r="E272" s="25" t="s">
        <v>270</v>
      </c>
      <c r="F272" s="64" t="e">
        <f>SUM(F52+F53+F54+F55+F56+F57+F58+F59+#REF!+F60+F61+#REF!+#REF!+#REF!+F242+F243+F244+F246+F247+#REF!)</f>
        <v>#REF!</v>
      </c>
      <c r="G272" s="64">
        <f>SUM(G52+G53+G54+G55+G56+G57+G58+G59+G60+G61+G113+G114+G242+G243+G244+G245+G246+G247+G248)</f>
        <v>7164450</v>
      </c>
    </row>
    <row r="273" spans="1:7" s="16" customFormat="1" ht="12.75">
      <c r="A273" s="25"/>
      <c r="B273" s="25">
        <v>614300</v>
      </c>
      <c r="C273" s="25"/>
      <c r="D273" s="26" t="s">
        <v>261</v>
      </c>
      <c r="E273" s="25" t="s">
        <v>271</v>
      </c>
      <c r="F273" s="64" t="e">
        <f>SUM(#REF!+F62+F63+F64+F65+F67+F68+F69+F70+F71+F73+F74+F75+F77+F78+F79+F83+F84+F85+F115+#REF!)</f>
        <v>#REF!</v>
      </c>
      <c r="G273" s="64">
        <f>SUM(G62+G63+G64+G65+G66+G67+G68+G69+G70+G71+G72+G73+G74+G75+G76+G77+G78+G79+G83+G84+G115+G118)</f>
        <v>959000</v>
      </c>
    </row>
    <row r="274" spans="1:7" s="16" customFormat="1" ht="12.75">
      <c r="A274" s="25"/>
      <c r="B274" s="25">
        <v>614400</v>
      </c>
      <c r="C274" s="25"/>
      <c r="D274" s="26" t="s">
        <v>272</v>
      </c>
      <c r="E274" s="25" t="s">
        <v>273</v>
      </c>
      <c r="F274" s="64" t="e">
        <f>SUM(F33+F34+F35+#REF!+F86+F87+F88+F89+F90+F91+F92+F93+#REF!+#REF!+#REF!+#REF!+#REF!+#REF!+F150)</f>
        <v>#REF!</v>
      </c>
      <c r="G274" s="64">
        <f>SUM(G33+G34+G35+G85+G86+G87+G88+G89+G90+G91+G92+G93+G94+G95+G119+G120+G149+G150)</f>
        <v>1813500</v>
      </c>
    </row>
    <row r="275" spans="1:7" s="16" customFormat="1" ht="12.75">
      <c r="A275" s="25"/>
      <c r="B275" s="26" t="s">
        <v>274</v>
      </c>
      <c r="C275" s="25"/>
      <c r="D275" s="26" t="s">
        <v>275</v>
      </c>
      <c r="E275" s="52" t="s">
        <v>380</v>
      </c>
      <c r="F275" s="64" t="e">
        <f>SUM(F36+F37+F121)</f>
        <v>#REF!</v>
      </c>
      <c r="G275" s="64">
        <f>SUM(G36+G37+G121)</f>
        <v>596700</v>
      </c>
    </row>
    <row r="276" spans="1:7" s="16" customFormat="1" ht="12.75">
      <c r="A276" s="25"/>
      <c r="B276" s="26">
        <v>614700</v>
      </c>
      <c r="C276" s="25"/>
      <c r="D276" s="26" t="s">
        <v>276</v>
      </c>
      <c r="E276" s="52" t="s">
        <v>449</v>
      </c>
      <c r="F276" s="64"/>
      <c r="G276" s="64">
        <f>SUM(G38)</f>
        <v>5000</v>
      </c>
    </row>
    <row r="277" spans="1:7" s="16" customFormat="1" ht="12.75">
      <c r="A277" s="25"/>
      <c r="B277" s="25">
        <v>614800</v>
      </c>
      <c r="C277" s="25"/>
      <c r="D277" s="26" t="s">
        <v>278</v>
      </c>
      <c r="E277" s="25" t="s">
        <v>277</v>
      </c>
      <c r="F277" s="64" t="e">
        <f>SUM(F40+F41)</f>
        <v>#REF!</v>
      </c>
      <c r="G277" s="64">
        <f>SUM(G40+G41)</f>
        <v>185000</v>
      </c>
    </row>
    <row r="278" spans="1:7" s="16" customFormat="1" ht="12.75">
      <c r="A278" s="25"/>
      <c r="B278" s="25">
        <v>614800</v>
      </c>
      <c r="C278" s="25"/>
      <c r="D278" s="26" t="s">
        <v>448</v>
      </c>
      <c r="E278" s="25" t="s">
        <v>279</v>
      </c>
      <c r="F278" s="64" t="e">
        <f>SUM(F39)</f>
        <v>#REF!</v>
      </c>
      <c r="G278" s="64">
        <f>SUM(G39)</f>
        <v>50000</v>
      </c>
    </row>
    <row r="279" spans="1:7" s="24" customFormat="1" ht="12.75">
      <c r="A279" s="21">
        <v>616000</v>
      </c>
      <c r="B279" s="43"/>
      <c r="C279" s="21"/>
      <c r="D279" s="22" t="s">
        <v>280</v>
      </c>
      <c r="E279" s="21" t="s">
        <v>200</v>
      </c>
      <c r="F279" s="62" t="e">
        <f>SUM(F280)</f>
        <v>#REF!</v>
      </c>
      <c r="G279" s="62">
        <f t="shared" ref="G279" si="42">SUM(G280)</f>
        <v>400000</v>
      </c>
    </row>
    <row r="280" spans="1:7" s="16" customFormat="1" ht="12.75">
      <c r="A280" s="25"/>
      <c r="B280" s="44">
        <v>616100</v>
      </c>
      <c r="C280" s="25"/>
      <c r="D280" s="26" t="s">
        <v>281</v>
      </c>
      <c r="E280" s="25" t="s">
        <v>202</v>
      </c>
      <c r="F280" s="64" t="e">
        <f>SUM(F152)</f>
        <v>#REF!</v>
      </c>
      <c r="G280" s="64">
        <f t="shared" ref="G280" si="43">SUM(G152)</f>
        <v>400000</v>
      </c>
    </row>
    <row r="281" spans="1:7" s="24" customFormat="1" ht="12.75">
      <c r="A281" s="21">
        <v>810000</v>
      </c>
      <c r="B281" s="21"/>
      <c r="C281" s="21"/>
      <c r="D281" s="22" t="s">
        <v>287</v>
      </c>
      <c r="E281" s="51" t="s">
        <v>192</v>
      </c>
      <c r="F281" s="62" t="e">
        <f>SUM(F282:F285)</f>
        <v>#REF!</v>
      </c>
      <c r="G281" s="62">
        <f t="shared" ref="G281" si="44">SUM(G282:G285)</f>
        <v>8778775</v>
      </c>
    </row>
    <row r="282" spans="1:7" s="16" customFormat="1" ht="12.75">
      <c r="A282" s="25"/>
      <c r="B282" s="25">
        <v>821100</v>
      </c>
      <c r="C282" s="25"/>
      <c r="D282" s="26" t="s">
        <v>54</v>
      </c>
      <c r="E282" s="25" t="s">
        <v>282</v>
      </c>
      <c r="F282" s="64" t="e">
        <f>SUM(F154)</f>
        <v>#REF!</v>
      </c>
      <c r="G282" s="64">
        <f t="shared" ref="G282" si="45">SUM(G154)</f>
        <v>5000</v>
      </c>
    </row>
    <row r="283" spans="1:7" s="16" customFormat="1" ht="12.75">
      <c r="A283" s="25"/>
      <c r="B283" s="25">
        <v>821300</v>
      </c>
      <c r="C283" s="25"/>
      <c r="D283" s="26" t="s">
        <v>72</v>
      </c>
      <c r="E283" s="25" t="s">
        <v>262</v>
      </c>
      <c r="F283" s="64" t="e">
        <f>SUM(F123+F124+#REF!+F186+F250)</f>
        <v>#REF!</v>
      </c>
      <c r="G283" s="64">
        <f>SUM(G18+G123+G124+G125+G126+G186+G250)</f>
        <v>582575</v>
      </c>
    </row>
    <row r="284" spans="1:7" s="16" customFormat="1" ht="12.75">
      <c r="A284" s="25"/>
      <c r="B284" s="25">
        <v>821500</v>
      </c>
      <c r="C284" s="25"/>
      <c r="D284" s="26" t="s">
        <v>82</v>
      </c>
      <c r="E284" s="25" t="s">
        <v>283</v>
      </c>
      <c r="F284" s="64" t="e">
        <f>SUM(F19+#REF!+F155)</f>
        <v>#REF!</v>
      </c>
      <c r="G284" s="64">
        <f>SUM(G19+G155)</f>
        <v>120000</v>
      </c>
    </row>
    <row r="285" spans="1:7" s="16" customFormat="1" ht="12.75">
      <c r="A285" s="25"/>
      <c r="B285" s="25">
        <v>821600</v>
      </c>
      <c r="C285" s="25"/>
      <c r="D285" s="26" t="s">
        <v>91</v>
      </c>
      <c r="E285" s="25" t="s">
        <v>263</v>
      </c>
      <c r="F285" s="64" t="e">
        <f>SUM(F156+F157+F158+F159+F160+F161+F188)</f>
        <v>#REF!</v>
      </c>
      <c r="G285" s="64">
        <f>SUM(G127+G128+G156+G157+G158+G159+G160+G161+G188+G251)</f>
        <v>8071200</v>
      </c>
    </row>
    <row r="286" spans="1:7" s="24" customFormat="1" ht="12.75">
      <c r="A286" s="21"/>
      <c r="B286" s="21"/>
      <c r="C286" s="21"/>
      <c r="D286" s="22" t="s">
        <v>150</v>
      </c>
      <c r="E286" s="51" t="s">
        <v>167</v>
      </c>
      <c r="F286" s="62" t="e">
        <f>SUM(F196)</f>
        <v>#REF!</v>
      </c>
      <c r="G286" s="62">
        <f t="shared" ref="G286" si="46">SUM(G196)</f>
        <v>20000</v>
      </c>
    </row>
    <row r="287" spans="1:7" s="16" customFormat="1" ht="12.75">
      <c r="A287" s="25"/>
      <c r="B287" s="25"/>
      <c r="C287" s="25"/>
      <c r="D287" s="26"/>
      <c r="E287" s="51" t="s">
        <v>268</v>
      </c>
      <c r="F287" s="62" t="e">
        <f>SUM(F255+F281+F286)</f>
        <v>#REF!</v>
      </c>
      <c r="G287" s="62">
        <f t="shared" ref="G287" si="47">SUM(G255+G281+G286)</f>
        <v>32666200</v>
      </c>
    </row>
    <row r="288" spans="1:7" s="24" customFormat="1" ht="12.75">
      <c r="A288" s="21"/>
      <c r="B288" s="21">
        <v>823100</v>
      </c>
      <c r="C288" s="21"/>
      <c r="D288" s="22" t="s">
        <v>289</v>
      </c>
      <c r="E288" s="51" t="s">
        <v>284</v>
      </c>
      <c r="F288" s="62" t="e">
        <f>SUM(F162)</f>
        <v>#REF!</v>
      </c>
      <c r="G288" s="62">
        <f t="shared" ref="G288" si="48">SUM(G162)</f>
        <v>1300000</v>
      </c>
    </row>
    <row r="289" spans="1:7" s="16" customFormat="1" ht="12.75">
      <c r="A289" s="25"/>
      <c r="B289" s="25"/>
      <c r="C289" s="25"/>
      <c r="D289" s="26"/>
      <c r="E289" s="51" t="s">
        <v>353</v>
      </c>
      <c r="F289" s="62" t="e">
        <f>SUM(F255+F281+F286+F288)</f>
        <v>#REF!</v>
      </c>
      <c r="G289" s="62">
        <f t="shared" ref="G289" si="49">SUM(G255+G281+G286+G288)</f>
        <v>33966200</v>
      </c>
    </row>
    <row r="290" spans="1:7" s="36" customFormat="1" ht="12.75">
      <c r="D290" s="37"/>
      <c r="F290" s="38"/>
      <c r="G290" s="38"/>
    </row>
    <row r="291" spans="1:7" s="36" customFormat="1" ht="27" customHeight="1">
      <c r="A291" s="84"/>
      <c r="B291" s="84"/>
      <c r="C291" s="84"/>
      <c r="D291" s="85"/>
      <c r="E291" s="84"/>
    </row>
    <row r="292" spans="1:7" s="97" customFormat="1" ht="15.75">
      <c r="A292" s="118"/>
      <c r="B292" s="118"/>
      <c r="C292" s="118"/>
      <c r="D292" s="118"/>
      <c r="E292" s="118" t="s">
        <v>537</v>
      </c>
    </row>
    <row r="293" spans="1:7" s="97" customFormat="1" ht="15.75">
      <c r="A293" s="118"/>
      <c r="B293" s="118"/>
      <c r="C293" s="118"/>
      <c r="D293" s="118"/>
      <c r="E293" s="118" t="s">
        <v>538</v>
      </c>
    </row>
    <row r="294" spans="1:7" s="71" customFormat="1" ht="15.75">
      <c r="A294" s="116"/>
      <c r="B294" s="116"/>
      <c r="C294" s="116"/>
      <c r="D294" s="117"/>
      <c r="E294" s="116"/>
    </row>
    <row r="295" spans="1:7" s="71" customFormat="1" ht="15.75">
      <c r="A295" s="116" t="s">
        <v>543</v>
      </c>
      <c r="B295" s="116"/>
      <c r="C295" s="116"/>
      <c r="D295" s="117"/>
      <c r="E295" s="116"/>
    </row>
    <row r="296" spans="1:7" s="71" customFormat="1" ht="15.75">
      <c r="A296" s="116" t="s">
        <v>539</v>
      </c>
      <c r="B296" s="116"/>
      <c r="C296" s="116"/>
      <c r="D296" s="117"/>
      <c r="E296" s="116"/>
    </row>
    <row r="297" spans="1:7" s="71" customFormat="1" ht="15.75">
      <c r="A297" s="116" t="s">
        <v>572</v>
      </c>
      <c r="B297" s="116"/>
      <c r="C297" s="116"/>
      <c r="D297" s="117"/>
      <c r="E297" s="116"/>
    </row>
    <row r="298" spans="1:7" s="71" customFormat="1" ht="15.75">
      <c r="A298" s="116"/>
      <c r="B298" s="116"/>
      <c r="C298" s="116"/>
      <c r="D298" s="117"/>
      <c r="E298" s="116"/>
    </row>
    <row r="299" spans="1:7" s="71" customFormat="1" ht="15.75">
      <c r="A299" s="116"/>
      <c r="B299" s="116"/>
      <c r="C299" s="116"/>
      <c r="D299" s="117"/>
      <c r="E299" s="118" t="s">
        <v>540</v>
      </c>
    </row>
    <row r="300" spans="1:7" s="71" customFormat="1" ht="15.75">
      <c r="A300" s="116"/>
      <c r="B300" s="116"/>
      <c r="C300" s="116"/>
      <c r="D300" s="117"/>
      <c r="E300" s="118" t="s">
        <v>541</v>
      </c>
    </row>
    <row r="301" spans="1:7" s="71" customFormat="1" ht="15.75">
      <c r="A301" s="116"/>
      <c r="B301" s="116"/>
      <c r="C301" s="116"/>
      <c r="D301" s="117"/>
      <c r="E301" s="118"/>
    </row>
    <row r="302" spans="1:7" s="71" customFormat="1" ht="15.75">
      <c r="A302" s="116" t="s">
        <v>544</v>
      </c>
      <c r="B302" s="116"/>
      <c r="C302" s="116"/>
      <c r="D302" s="117"/>
      <c r="E302" s="116"/>
    </row>
    <row r="303" spans="1:7" s="71" customFormat="1" ht="15.75">
      <c r="A303" s="116"/>
      <c r="B303" s="116"/>
      <c r="C303" s="116"/>
      <c r="D303" s="117"/>
      <c r="E303" s="116"/>
    </row>
    <row r="304" spans="1:7" s="71" customFormat="1" ht="15.75">
      <c r="A304" s="116"/>
      <c r="B304" s="116"/>
      <c r="C304" s="116"/>
      <c r="D304" s="117"/>
      <c r="E304" s="116"/>
    </row>
    <row r="305" spans="1:5" s="71" customFormat="1" ht="15.75">
      <c r="A305" s="116" t="s">
        <v>579</v>
      </c>
      <c r="B305" s="116"/>
      <c r="C305" s="116"/>
      <c r="D305" s="117"/>
      <c r="E305" s="116" t="s">
        <v>583</v>
      </c>
    </row>
    <row r="306" spans="1:5" s="71" customFormat="1" ht="15.75">
      <c r="A306" s="116" t="s">
        <v>580</v>
      </c>
      <c r="B306" s="116"/>
      <c r="C306" s="116"/>
      <c r="D306" s="117"/>
      <c r="E306" s="116" t="s">
        <v>582</v>
      </c>
    </row>
    <row r="307" spans="1:5" s="71" customFormat="1" ht="15.75">
      <c r="A307" s="116"/>
      <c r="B307" s="116" t="s">
        <v>542</v>
      </c>
      <c r="C307" s="116"/>
      <c r="D307" s="117"/>
      <c r="E307" s="117" t="s">
        <v>581</v>
      </c>
    </row>
    <row r="308" spans="1:5">
      <c r="A308" s="84"/>
      <c r="B308" s="84"/>
      <c r="C308" s="84"/>
      <c r="D308" s="85"/>
      <c r="E308" s="84"/>
    </row>
    <row r="309" spans="1:5">
      <c r="A309" s="84"/>
      <c r="B309" s="84"/>
      <c r="C309" s="84"/>
      <c r="D309" s="85"/>
      <c r="E309" s="84"/>
    </row>
  </sheetData>
  <printOptions horizontalCentered="1"/>
  <pageMargins left="0.11811023622047245" right="0.11811023622047245" top="0.9055118110236221" bottom="0.9055118110236221" header="0.31496062992125984" footer="0.31496062992125984"/>
  <pageSetup paperSize="9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naslovna strana </vt:lpstr>
      <vt:lpstr>(prihodi)</vt:lpstr>
      <vt:lpstr>(izdaci)</vt:lpstr>
      <vt:lpstr>Sheet1</vt:lpstr>
      <vt:lpstr>'(izdaci)'!Print_Titles</vt:lpstr>
      <vt:lpstr>'(prihodi)'!Print_Titles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Budzet04</dc:creator>
  <cp:lastModifiedBy>Budzet04</cp:lastModifiedBy>
  <cp:lastPrinted>2025-12-31T09:10:32Z</cp:lastPrinted>
  <dcterms:created xsi:type="dcterms:W3CDTF">2016-11-03T07:20:33Z</dcterms:created>
  <dcterms:modified xsi:type="dcterms:W3CDTF">2025-12-31T09:10:43Z</dcterms:modified>
</cp:coreProperties>
</file>