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2570"/>
  </bookViews>
  <sheets>
    <sheet name="naslovna strana " sheetId="17" r:id="rId1"/>
    <sheet name="(prihodi)" sheetId="4" r:id="rId2"/>
    <sheet name="(izdaci)" sheetId="11" r:id="rId3"/>
  </sheets>
  <definedNames>
    <definedName name="_xlnm.Print_Titles" localSheetId="2">'(izdaci)'!$10:$11</definedName>
    <definedName name="_xlnm.Print_Titles" localSheetId="1">'(prihodi)'!$9:$12</definedName>
  </definedNames>
  <calcPr calcId="125725"/>
</workbook>
</file>

<file path=xl/calcChain.xml><?xml version="1.0" encoding="utf-8"?>
<calcChain xmlns="http://schemas.openxmlformats.org/spreadsheetml/2006/main">
  <c r="H270" i="11"/>
  <c r="G270"/>
  <c r="H280"/>
  <c r="G280"/>
  <c r="H277"/>
  <c r="G277"/>
  <c r="I257"/>
  <c r="I256"/>
  <c r="I254"/>
  <c r="I253"/>
  <c r="I252"/>
  <c r="I251"/>
  <c r="I250"/>
  <c r="I249"/>
  <c r="I248"/>
  <c r="I246"/>
  <c r="I245"/>
  <c r="I244"/>
  <c r="I243"/>
  <c r="I242"/>
  <c r="I241"/>
  <c r="I240"/>
  <c r="I239"/>
  <c r="I238"/>
  <c r="I237"/>
  <c r="I235"/>
  <c r="I233"/>
  <c r="I232"/>
  <c r="I227"/>
  <c r="I226"/>
  <c r="I225"/>
  <c r="I220"/>
  <c r="I219"/>
  <c r="I218"/>
  <c r="I213"/>
  <c r="I212"/>
  <c r="I211"/>
  <c r="I210"/>
  <c r="I209"/>
  <c r="I208"/>
  <c r="I207"/>
  <c r="I202"/>
  <c r="I201"/>
  <c r="I200"/>
  <c r="I199"/>
  <c r="I194"/>
  <c r="I193"/>
  <c r="I192"/>
  <c r="I190"/>
  <c r="I189"/>
  <c r="I188"/>
  <c r="I187"/>
  <c r="I186"/>
  <c r="I185"/>
  <c r="I184"/>
  <c r="I183"/>
  <c r="I182"/>
  <c r="I181"/>
  <c r="I180"/>
  <c r="I179"/>
  <c r="I177"/>
  <c r="I175"/>
  <c r="I174"/>
  <c r="I168"/>
  <c r="I167"/>
  <c r="I166"/>
  <c r="I165"/>
  <c r="I164"/>
  <c r="I163"/>
  <c r="I162"/>
  <c r="I161"/>
  <c r="I160"/>
  <c r="I158"/>
  <c r="I156"/>
  <c r="I155"/>
  <c r="I154"/>
  <c r="I153"/>
  <c r="I151"/>
  <c r="I150"/>
  <c r="I149"/>
  <c r="I148"/>
  <c r="I147"/>
  <c r="I146"/>
  <c r="I145"/>
  <c r="I144"/>
  <c r="I143"/>
  <c r="I141"/>
  <c r="I140"/>
  <c r="I139"/>
  <c r="I138"/>
  <c r="I133"/>
  <c r="I132"/>
  <c r="I131"/>
  <c r="I130"/>
  <c r="I129"/>
  <c r="I128"/>
  <c r="I126"/>
  <c r="I125"/>
  <c r="I124"/>
  <c r="I123"/>
  <c r="I122"/>
  <c r="I121"/>
  <c r="I120"/>
  <c r="I119"/>
  <c r="I118"/>
  <c r="I117"/>
  <c r="I115"/>
  <c r="I114"/>
  <c r="I113"/>
  <c r="I112"/>
  <c r="I111"/>
  <c r="I110"/>
  <c r="I109"/>
  <c r="I108"/>
  <c r="I107"/>
  <c r="I106"/>
  <c r="I105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5"/>
  <c r="I53"/>
  <c r="I52"/>
  <c r="I51"/>
  <c r="I50"/>
  <c r="I45"/>
  <c r="I44"/>
  <c r="I43"/>
  <c r="I42"/>
  <c r="I41"/>
  <c r="I40"/>
  <c r="I38"/>
  <c r="I37"/>
  <c r="I36"/>
  <c r="I34"/>
  <c r="I33"/>
  <c r="I32"/>
  <c r="I31"/>
  <c r="I30"/>
  <c r="I29"/>
  <c r="I28"/>
  <c r="I27"/>
  <c r="I22"/>
  <c r="I21"/>
  <c r="I20"/>
  <c r="I18"/>
  <c r="I17"/>
  <c r="I16"/>
  <c r="I15"/>
  <c r="H294"/>
  <c r="H292"/>
  <c r="H291"/>
  <c r="H290"/>
  <c r="H289"/>
  <c r="H288"/>
  <c r="H286"/>
  <c r="H285" s="1"/>
  <c r="H284"/>
  <c r="H283"/>
  <c r="H282"/>
  <c r="H281"/>
  <c r="H279"/>
  <c r="H278"/>
  <c r="H276" s="1"/>
  <c r="H275"/>
  <c r="H274"/>
  <c r="H273"/>
  <c r="H272"/>
  <c r="H271"/>
  <c r="H269"/>
  <c r="H268"/>
  <c r="H266"/>
  <c r="H265" s="1"/>
  <c r="H264"/>
  <c r="H263"/>
  <c r="H262" s="1"/>
  <c r="H255"/>
  <c r="H247"/>
  <c r="H236"/>
  <c r="H234"/>
  <c r="H231"/>
  <c r="H224"/>
  <c r="H223" s="1"/>
  <c r="H228" s="1"/>
  <c r="H217"/>
  <c r="H216" s="1"/>
  <c r="H221" s="1"/>
  <c r="H206"/>
  <c r="H205" s="1"/>
  <c r="H214" s="1"/>
  <c r="H198"/>
  <c r="H197"/>
  <c r="H203" s="1"/>
  <c r="H191"/>
  <c r="H178"/>
  <c r="H176"/>
  <c r="H173"/>
  <c r="H172" s="1"/>
  <c r="H195" s="1"/>
  <c r="H159"/>
  <c r="H157"/>
  <c r="H152"/>
  <c r="H137"/>
  <c r="H127"/>
  <c r="H116"/>
  <c r="H104"/>
  <c r="H54"/>
  <c r="H49"/>
  <c r="H35"/>
  <c r="H26"/>
  <c r="H19"/>
  <c r="H14"/>
  <c r="H13" s="1"/>
  <c r="I121" i="4"/>
  <c r="I120"/>
  <c r="I117"/>
  <c r="I116"/>
  <c r="I115"/>
  <c r="I112"/>
  <c r="I108"/>
  <c r="I105"/>
  <c r="I104"/>
  <c r="I103"/>
  <c r="I99"/>
  <c r="I96"/>
  <c r="I95"/>
  <c r="I92"/>
  <c r="I91"/>
  <c r="I88"/>
  <c r="I87"/>
  <c r="I86"/>
  <c r="I85"/>
  <c r="I83"/>
  <c r="I81"/>
  <c r="I80"/>
  <c r="I79"/>
  <c r="I77"/>
  <c r="I76"/>
  <c r="I75"/>
  <c r="I72"/>
  <c r="I71"/>
  <c r="I69"/>
  <c r="I67"/>
  <c r="I65"/>
  <c r="I64"/>
  <c r="I63"/>
  <c r="I62"/>
  <c r="I61"/>
  <c r="I58"/>
  <c r="I55"/>
  <c r="I53"/>
  <c r="I50"/>
  <c r="I48"/>
  <c r="I47"/>
  <c r="I46"/>
  <c r="I45"/>
  <c r="I43"/>
  <c r="I39"/>
  <c r="I37"/>
  <c r="I35"/>
  <c r="I32"/>
  <c r="I31"/>
  <c r="I30"/>
  <c r="I29"/>
  <c r="I28"/>
  <c r="I27"/>
  <c r="I24"/>
  <c r="I23"/>
  <c r="I21"/>
  <c r="I19"/>
  <c r="I18"/>
  <c r="I17"/>
  <c r="H114"/>
  <c r="H111"/>
  <c r="H110" s="1"/>
  <c r="H109" s="1"/>
  <c r="H107"/>
  <c r="H106"/>
  <c r="H102"/>
  <c r="H98"/>
  <c r="H97" s="1"/>
  <c r="H94"/>
  <c r="H93" s="1"/>
  <c r="H90"/>
  <c r="H89" s="1"/>
  <c r="H84"/>
  <c r="H82"/>
  <c r="H78"/>
  <c r="H74"/>
  <c r="H73" s="1"/>
  <c r="H70"/>
  <c r="H68"/>
  <c r="H66"/>
  <c r="H60"/>
  <c r="H59" s="1"/>
  <c r="H57"/>
  <c r="H56" s="1"/>
  <c r="H54"/>
  <c r="H52"/>
  <c r="H51"/>
  <c r="H49"/>
  <c r="H44"/>
  <c r="H42"/>
  <c r="H41"/>
  <c r="H38"/>
  <c r="H36"/>
  <c r="H34"/>
  <c r="H26"/>
  <c r="H25" s="1"/>
  <c r="H22"/>
  <c r="H20"/>
  <c r="H16"/>
  <c r="E53" i="17"/>
  <c r="E52"/>
  <c r="E48"/>
  <c r="E44"/>
  <c r="E43"/>
  <c r="E42"/>
  <c r="E41"/>
  <c r="E40"/>
  <c r="E39"/>
  <c r="E36"/>
  <c r="E34"/>
  <c r="E32"/>
  <c r="E31"/>
  <c r="E30"/>
  <c r="E28"/>
  <c r="E27"/>
  <c r="E26"/>
  <c r="D54"/>
  <c r="D47"/>
  <c r="D49" s="1"/>
  <c r="D38"/>
  <c r="D37" s="1"/>
  <c r="D35"/>
  <c r="D33"/>
  <c r="D29"/>
  <c r="D25"/>
  <c r="D24" s="1"/>
  <c r="G291" i="11"/>
  <c r="G255"/>
  <c r="F257"/>
  <c r="G289"/>
  <c r="F133"/>
  <c r="F132"/>
  <c r="F131"/>
  <c r="F130"/>
  <c r="G284"/>
  <c r="G281"/>
  <c r="G279"/>
  <c r="G278"/>
  <c r="G273"/>
  <c r="D45" i="17" l="1"/>
  <c r="D50" s="1"/>
  <c r="D55" s="1"/>
  <c r="H136" i="11"/>
  <c r="H169" s="1"/>
  <c r="I279"/>
  <c r="I281"/>
  <c r="I289"/>
  <c r="I291"/>
  <c r="I255"/>
  <c r="I273"/>
  <c r="I278"/>
  <c r="I280"/>
  <c r="I284"/>
  <c r="I277"/>
  <c r="H230"/>
  <c r="H267"/>
  <c r="H23"/>
  <c r="H287"/>
  <c r="H25"/>
  <c r="H48"/>
  <c r="H103"/>
  <c r="H261"/>
  <c r="H101" i="4"/>
  <c r="H100" s="1"/>
  <c r="H15"/>
  <c r="H33"/>
  <c r="H40"/>
  <c r="F100" i="11"/>
  <c r="F99"/>
  <c r="F77"/>
  <c r="F71"/>
  <c r="G272"/>
  <c r="I272" s="1"/>
  <c r="F28"/>
  <c r="G275"/>
  <c r="I275" s="1"/>
  <c r="C54" i="17"/>
  <c r="E54" s="1"/>
  <c r="C47"/>
  <c r="C49" s="1"/>
  <c r="E49" s="1"/>
  <c r="C38"/>
  <c r="C37" s="1"/>
  <c r="E37" s="1"/>
  <c r="C35"/>
  <c r="E35" s="1"/>
  <c r="C33"/>
  <c r="E33" s="1"/>
  <c r="C29"/>
  <c r="E29" s="1"/>
  <c r="C25"/>
  <c r="E25" s="1"/>
  <c r="H258" i="11" l="1"/>
  <c r="H101"/>
  <c r="H46"/>
  <c r="H293"/>
  <c r="H134"/>
  <c r="H295"/>
  <c r="H14" i="4"/>
  <c r="H113" s="1"/>
  <c r="E38" i="17"/>
  <c r="E47"/>
  <c r="C24"/>
  <c r="H259" i="11" l="1"/>
  <c r="H122" i="4"/>
  <c r="H118"/>
  <c r="C45" i="17"/>
  <c r="E24"/>
  <c r="G107" i="4"/>
  <c r="I107" s="1"/>
  <c r="F108"/>
  <c r="F107" s="1"/>
  <c r="F106" s="1"/>
  <c r="C50" i="17" l="1"/>
  <c r="E45"/>
  <c r="G106" i="4"/>
  <c r="I106" s="1"/>
  <c r="F33" i="11"/>
  <c r="C55" i="17" l="1"/>
  <c r="E50"/>
  <c r="F125" i="11"/>
  <c r="F124"/>
  <c r="F123"/>
  <c r="F118"/>
  <c r="G294"/>
  <c r="I294" s="1"/>
  <c r="G292"/>
  <c r="I292" s="1"/>
  <c r="G290"/>
  <c r="I290" s="1"/>
  <c r="G288"/>
  <c r="I288" s="1"/>
  <c r="G286"/>
  <c r="I286" s="1"/>
  <c r="G283"/>
  <c r="I283" s="1"/>
  <c r="G282"/>
  <c r="I282" s="1"/>
  <c r="G274"/>
  <c r="I274" s="1"/>
  <c r="G271"/>
  <c r="I271" s="1"/>
  <c r="I270"/>
  <c r="G269"/>
  <c r="I269" s="1"/>
  <c r="G268"/>
  <c r="I268" s="1"/>
  <c r="G266"/>
  <c r="I266" s="1"/>
  <c r="G264"/>
  <c r="I264" s="1"/>
  <c r="G263"/>
  <c r="I263" s="1"/>
  <c r="G247"/>
  <c r="I247" s="1"/>
  <c r="G236"/>
  <c r="I236" s="1"/>
  <c r="G234"/>
  <c r="I234" s="1"/>
  <c r="G231"/>
  <c r="I231" s="1"/>
  <c r="G224"/>
  <c r="I224" s="1"/>
  <c r="G217"/>
  <c r="I217" s="1"/>
  <c r="G206"/>
  <c r="I206" s="1"/>
  <c r="G198"/>
  <c r="I198" s="1"/>
  <c r="G191"/>
  <c r="I191" s="1"/>
  <c r="G178"/>
  <c r="I178" s="1"/>
  <c r="G176"/>
  <c r="I176" s="1"/>
  <c r="G173"/>
  <c r="I173" s="1"/>
  <c r="G159"/>
  <c r="I159" s="1"/>
  <c r="G157"/>
  <c r="I157" s="1"/>
  <c r="G152"/>
  <c r="I152" s="1"/>
  <c r="G137"/>
  <c r="I137" s="1"/>
  <c r="G127"/>
  <c r="I127" s="1"/>
  <c r="G116"/>
  <c r="I116" s="1"/>
  <c r="G104"/>
  <c r="I104" s="1"/>
  <c r="G54"/>
  <c r="I54" s="1"/>
  <c r="G49"/>
  <c r="I49" s="1"/>
  <c r="G35"/>
  <c r="I35" s="1"/>
  <c r="G26"/>
  <c r="I26" s="1"/>
  <c r="G19"/>
  <c r="I19" s="1"/>
  <c r="G14"/>
  <c r="I14" s="1"/>
  <c r="G13" l="1"/>
  <c r="I13" s="1"/>
  <c r="G197"/>
  <c r="I197" s="1"/>
  <c r="G216"/>
  <c r="I216" s="1"/>
  <c r="G205"/>
  <c r="I205" s="1"/>
  <c r="G223"/>
  <c r="I223" s="1"/>
  <c r="G265"/>
  <c r="I265" s="1"/>
  <c r="G285"/>
  <c r="I285" s="1"/>
  <c r="G287"/>
  <c r="I287" s="1"/>
  <c r="G262"/>
  <c r="I262" s="1"/>
  <c r="G267"/>
  <c r="I267" s="1"/>
  <c r="G230"/>
  <c r="I230" s="1"/>
  <c r="G172"/>
  <c r="I172" s="1"/>
  <c r="G136"/>
  <c r="I136" s="1"/>
  <c r="G103"/>
  <c r="I103" s="1"/>
  <c r="G48"/>
  <c r="I48" s="1"/>
  <c r="G276"/>
  <c r="I276" s="1"/>
  <c r="G25"/>
  <c r="G114" i="4"/>
  <c r="I114" s="1"/>
  <c r="G111"/>
  <c r="I111" s="1"/>
  <c r="G102"/>
  <c r="I102" s="1"/>
  <c r="G98"/>
  <c r="I98" s="1"/>
  <c r="G94"/>
  <c r="I94" s="1"/>
  <c r="G90"/>
  <c r="I90" s="1"/>
  <c r="G84"/>
  <c r="I84" s="1"/>
  <c r="G82"/>
  <c r="I82" s="1"/>
  <c r="G78"/>
  <c r="I78" s="1"/>
  <c r="G74"/>
  <c r="I74" s="1"/>
  <c r="G70"/>
  <c r="I70" s="1"/>
  <c r="G68"/>
  <c r="I68" s="1"/>
  <c r="G66"/>
  <c r="I66" s="1"/>
  <c r="G60"/>
  <c r="I60" s="1"/>
  <c r="G57"/>
  <c r="I57" s="1"/>
  <c r="G54"/>
  <c r="I54" s="1"/>
  <c r="G52"/>
  <c r="I52" s="1"/>
  <c r="G49"/>
  <c r="I49" s="1"/>
  <c r="G44"/>
  <c r="I44" s="1"/>
  <c r="G42"/>
  <c r="I42" s="1"/>
  <c r="G38"/>
  <c r="I38" s="1"/>
  <c r="G36"/>
  <c r="I36" s="1"/>
  <c r="G34"/>
  <c r="I34" s="1"/>
  <c r="G26"/>
  <c r="I26" s="1"/>
  <c r="G22"/>
  <c r="I22" s="1"/>
  <c r="G20"/>
  <c r="I20" s="1"/>
  <c r="G16"/>
  <c r="I16" s="1"/>
  <c r="G46" i="11" l="1"/>
  <c r="I46" s="1"/>
  <c r="I25"/>
  <c r="G23"/>
  <c r="I23" s="1"/>
  <c r="G56" i="4"/>
  <c r="I56" s="1"/>
  <c r="G89"/>
  <c r="I89" s="1"/>
  <c r="G97"/>
  <c r="I97" s="1"/>
  <c r="G110"/>
  <c r="I110" s="1"/>
  <c r="G25"/>
  <c r="I25" s="1"/>
  <c r="G93"/>
  <c r="I93" s="1"/>
  <c r="G101"/>
  <c r="I101" s="1"/>
  <c r="G33"/>
  <c r="I33" s="1"/>
  <c r="G101" i="11"/>
  <c r="I101" s="1"/>
  <c r="G169"/>
  <c r="I169" s="1"/>
  <c r="G258"/>
  <c r="I258" s="1"/>
  <c r="G221"/>
  <c r="I221" s="1"/>
  <c r="G203"/>
  <c r="I203" s="1"/>
  <c r="G134"/>
  <c r="I134" s="1"/>
  <c r="G195"/>
  <c r="I195" s="1"/>
  <c r="G228"/>
  <c r="I228" s="1"/>
  <c r="G214"/>
  <c r="I214" s="1"/>
  <c r="G261"/>
  <c r="G73" i="4"/>
  <c r="I73" s="1"/>
  <c r="G59"/>
  <c r="I59" s="1"/>
  <c r="G51"/>
  <c r="I51" s="1"/>
  <c r="G41"/>
  <c r="I41" s="1"/>
  <c r="G15"/>
  <c r="I15" s="1"/>
  <c r="G293" i="11" l="1"/>
  <c r="I293" s="1"/>
  <c r="I261"/>
  <c r="G40" i="4"/>
  <c r="I40" s="1"/>
  <c r="G259" i="11"/>
  <c r="I259" s="1"/>
  <c r="G100" i="4"/>
  <c r="I100" s="1"/>
  <c r="G109"/>
  <c r="I109" s="1"/>
  <c r="G14"/>
  <c r="I14" s="1"/>
  <c r="G295" i="11"/>
  <c r="I295" s="1"/>
  <c r="F254"/>
  <c r="F240"/>
  <c r="F155"/>
  <c r="G113" i="4" l="1"/>
  <c r="I113" s="1"/>
  <c r="F42" i="11"/>
  <c r="G118" i="4" l="1"/>
  <c r="I118" s="1"/>
  <c r="G122"/>
  <c r="I122" s="1"/>
  <c r="F81" i="11"/>
  <c r="F119"/>
  <c r="F256" l="1"/>
  <c r="F253"/>
  <c r="F252"/>
  <c r="F250"/>
  <c r="F249"/>
  <c r="F248"/>
  <c r="F246"/>
  <c r="F245"/>
  <c r="F244"/>
  <c r="F243"/>
  <c r="F242"/>
  <c r="F241"/>
  <c r="F239"/>
  <c r="F238"/>
  <c r="F237"/>
  <c r="F235"/>
  <c r="F233"/>
  <c r="F232"/>
  <c r="F227"/>
  <c r="F226"/>
  <c r="F225"/>
  <c r="F220"/>
  <c r="F219"/>
  <c r="F218"/>
  <c r="F213"/>
  <c r="F212"/>
  <c r="F211"/>
  <c r="F210"/>
  <c r="F209"/>
  <c r="F208"/>
  <c r="F207"/>
  <c r="F202"/>
  <c r="F201"/>
  <c r="F200"/>
  <c r="F199"/>
  <c r="F194"/>
  <c r="F193"/>
  <c r="F192"/>
  <c r="F189"/>
  <c r="F188"/>
  <c r="F187"/>
  <c r="F186"/>
  <c r="F185"/>
  <c r="F184"/>
  <c r="F183"/>
  <c r="F182"/>
  <c r="F181"/>
  <c r="F180"/>
  <c r="F179"/>
  <c r="F177"/>
  <c r="F175"/>
  <c r="F174"/>
  <c r="F168"/>
  <c r="F167"/>
  <c r="F166"/>
  <c r="F165"/>
  <c r="F164"/>
  <c r="F163"/>
  <c r="F162"/>
  <c r="F161"/>
  <c r="F160"/>
  <c r="F158"/>
  <c r="F156"/>
  <c r="F154"/>
  <c r="F153"/>
  <c r="F148"/>
  <c r="F147"/>
  <c r="F146"/>
  <c r="F145"/>
  <c r="F144"/>
  <c r="F143"/>
  <c r="F141"/>
  <c r="F140"/>
  <c r="F139"/>
  <c r="F138"/>
  <c r="F129"/>
  <c r="F128"/>
  <c r="F126"/>
  <c r="F122"/>
  <c r="F121"/>
  <c r="F120"/>
  <c r="F117"/>
  <c r="F115"/>
  <c r="F114"/>
  <c r="F113"/>
  <c r="F112"/>
  <c r="F111"/>
  <c r="F110"/>
  <c r="F109"/>
  <c r="F108"/>
  <c r="F107"/>
  <c r="F106"/>
  <c r="F105"/>
  <c r="F98"/>
  <c r="F97"/>
  <c r="F96"/>
  <c r="F95"/>
  <c r="F94"/>
  <c r="F93"/>
  <c r="F92"/>
  <c r="F91"/>
  <c r="F90"/>
  <c r="F89"/>
  <c r="F88"/>
  <c r="F87"/>
  <c r="F86"/>
  <c r="F85"/>
  <c r="F84"/>
  <c r="F83"/>
  <c r="F82"/>
  <c r="F80"/>
  <c r="F79"/>
  <c r="F78"/>
  <c r="F76"/>
  <c r="F75"/>
  <c r="F74"/>
  <c r="F73"/>
  <c r="F72"/>
  <c r="F70"/>
  <c r="F69"/>
  <c r="F68"/>
  <c r="F67"/>
  <c r="F66"/>
  <c r="F65"/>
  <c r="F64"/>
  <c r="F63"/>
  <c r="F62"/>
  <c r="F61"/>
  <c r="F60"/>
  <c r="F59"/>
  <c r="F58"/>
  <c r="F57"/>
  <c r="F55"/>
  <c r="F53"/>
  <c r="F52"/>
  <c r="F51"/>
  <c r="F50"/>
  <c r="F45"/>
  <c r="F44"/>
  <c r="F43"/>
  <c r="F41"/>
  <c r="F40"/>
  <c r="F38"/>
  <c r="F37"/>
  <c r="F36"/>
  <c r="F34"/>
  <c r="F32"/>
  <c r="F31"/>
  <c r="F30"/>
  <c r="F29"/>
  <c r="F27"/>
  <c r="F22"/>
  <c r="F18"/>
  <c r="F17"/>
  <c r="F16"/>
  <c r="F15"/>
  <c r="F120" i="4"/>
  <c r="F112"/>
  <c r="F105"/>
  <c r="F104"/>
  <c r="F103"/>
  <c r="F99"/>
  <c r="F96"/>
  <c r="F95"/>
  <c r="F92"/>
  <c r="F91"/>
  <c r="F88"/>
  <c r="F87"/>
  <c r="F86"/>
  <c r="F85"/>
  <c r="F83"/>
  <c r="F81"/>
  <c r="F80"/>
  <c r="F79"/>
  <c r="F77"/>
  <c r="F76"/>
  <c r="F75"/>
  <c r="F72"/>
  <c r="F71"/>
  <c r="F69"/>
  <c r="F67"/>
  <c r="F64"/>
  <c r="F63"/>
  <c r="F62"/>
  <c r="F61"/>
  <c r="F58"/>
  <c r="F55"/>
  <c r="F53"/>
  <c r="F50"/>
  <c r="F47"/>
  <c r="F46"/>
  <c r="F45"/>
  <c r="F43"/>
  <c r="F39"/>
  <c r="F37"/>
  <c r="F35"/>
  <c r="F32"/>
  <c r="F31"/>
  <c r="F30"/>
  <c r="F29"/>
  <c r="F28"/>
  <c r="F27"/>
  <c r="F24"/>
  <c r="F23"/>
  <c r="F21"/>
  <c r="F19"/>
  <c r="F18"/>
  <c r="F17"/>
  <c r="F278" i="11" l="1"/>
  <c r="F66" i="4"/>
  <c r="F280" i="11"/>
  <c r="F279"/>
  <c r="F277"/>
  <c r="F111" i="4"/>
  <c r="F116" i="11"/>
  <c r="F275"/>
  <c r="F102" i="4"/>
  <c r="F289" i="11" l="1"/>
  <c r="F281"/>
  <c r="F294"/>
  <c r="F292"/>
  <c r="F291"/>
  <c r="F290"/>
  <c r="F288"/>
  <c r="F286"/>
  <c r="F285" s="1"/>
  <c r="F284"/>
  <c r="F283"/>
  <c r="F274"/>
  <c r="F273"/>
  <c r="F272"/>
  <c r="F271"/>
  <c r="F270"/>
  <c r="F269"/>
  <c r="F268"/>
  <c r="F266"/>
  <c r="F265" s="1"/>
  <c r="F264"/>
  <c r="F263"/>
  <c r="F255"/>
  <c r="F247"/>
  <c r="F236"/>
  <c r="F234"/>
  <c r="F231"/>
  <c r="F224"/>
  <c r="F223" s="1"/>
  <c r="F228" s="1"/>
  <c r="F217"/>
  <c r="F206"/>
  <c r="F205" s="1"/>
  <c r="F214" s="1"/>
  <c r="F198"/>
  <c r="F197" s="1"/>
  <c r="F203" s="1"/>
  <c r="F191"/>
  <c r="F178"/>
  <c r="F176"/>
  <c r="F173"/>
  <c r="F159"/>
  <c r="F157"/>
  <c r="F152"/>
  <c r="F137"/>
  <c r="F127"/>
  <c r="F104"/>
  <c r="F54"/>
  <c r="F49"/>
  <c r="F35"/>
  <c r="F26"/>
  <c r="F19"/>
  <c r="F14"/>
  <c r="F13" s="1"/>
  <c r="F84" i="4"/>
  <c r="F114"/>
  <c r="F110"/>
  <c r="F109" s="1"/>
  <c r="F98"/>
  <c r="F97" s="1"/>
  <c r="F94"/>
  <c r="F93" s="1"/>
  <c r="F82"/>
  <c r="F78"/>
  <c r="F74"/>
  <c r="F70"/>
  <c r="F68"/>
  <c r="F60"/>
  <c r="F57"/>
  <c r="F56" s="1"/>
  <c r="F54"/>
  <c r="F52"/>
  <c r="F49"/>
  <c r="F44"/>
  <c r="F42"/>
  <c r="F38"/>
  <c r="F36"/>
  <c r="F34"/>
  <c r="F26"/>
  <c r="F25" s="1"/>
  <c r="F22"/>
  <c r="F20"/>
  <c r="F16"/>
  <c r="F262" i="11" l="1"/>
  <c r="F216"/>
  <c r="F221" s="1"/>
  <c r="F172"/>
  <c r="F195" s="1"/>
  <c r="F48"/>
  <c r="F101" s="1"/>
  <c r="F23"/>
  <c r="F230"/>
  <c r="F258" s="1"/>
  <c r="F287"/>
  <c r="F136"/>
  <c r="F169" s="1"/>
  <c r="F103"/>
  <c r="F276"/>
  <c r="F25"/>
  <c r="F46" s="1"/>
  <c r="F267"/>
  <c r="F101" i="4"/>
  <c r="F100" s="1"/>
  <c r="F90"/>
  <c r="F89" s="1"/>
  <c r="F73"/>
  <c r="F59"/>
  <c r="F51"/>
  <c r="F41"/>
  <c r="F33"/>
  <c r="F15"/>
  <c r="F261" i="11" l="1"/>
  <c r="F295" s="1"/>
  <c r="F134"/>
  <c r="F259" s="1"/>
  <c r="F14" i="4"/>
  <c r="F40"/>
  <c r="F293" i="11" l="1"/>
  <c r="F113" i="4"/>
  <c r="F118" l="1"/>
  <c r="F122"/>
</calcChain>
</file>

<file path=xl/sharedStrings.xml><?xml version="1.0" encoding="utf-8"?>
<sst xmlns="http://schemas.openxmlformats.org/spreadsheetml/2006/main" count="1007" uniqueCount="594">
  <si>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</si>
  <si>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</si>
  <si>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</si>
  <si>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</si>
  <si>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</si>
  <si>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</si>
  <si>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</si>
  <si>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</si>
  <si>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</si>
  <si>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</si>
  <si>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</si>
  <si>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</si>
  <si>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</si>
  <si>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</si>
  <si>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</si>
  <si>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</si>
  <si>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</si>
  <si>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</si>
  <si>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</si>
  <si>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</si>
  <si>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</si>
  <si>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</si>
  <si>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</si>
  <si>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</si>
  <si>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</si>
  <si>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</si>
  <si>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</si>
  <si>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</si>
  <si>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</si>
  <si>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</si>
  <si>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</si>
  <si>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</si>
  <si>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</si>
  <si>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</si>
  <si>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</si>
  <si>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</si>
  <si>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</si>
  <si>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</si>
  <si>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</si>
  <si>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</si>
  <si>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</si>
  <si>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</si>
  <si>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</si>
  <si>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</si>
  <si>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</si>
  <si>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</si>
  <si>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</si>
  <si>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</si>
  <si>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</si>
  <si>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</si>
  <si>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</si>
  <si>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</si>
  <si>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</si>
  <si>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</si>
  <si>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</si>
  <si>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</si>
  <si>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</si>
  <si>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</si>
  <si>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</si>
  <si>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</si>
  <si>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</si>
  <si>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</si>
  <si>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</si>
  <si>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</si>
  <si>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</si>
  <si>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</si>
  <si>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</si>
  <si>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</si>
  <si>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</si>
  <si>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</si>
  <si>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</si>
  <si>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</si>
  <si>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</si>
  <si>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</si>
  <si>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</si>
  <si>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</si>
  <si>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</si>
  <si>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</si>
  <si>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</si>
  <si>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</si>
  <si>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</si>
  <si>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</si>
  <si>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</si>
  <si>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</si>
  <si>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</si>
  <si>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</si>
  <si>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</si>
  <si>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</si>
  <si>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</si>
  <si>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2.4.1.</t>
  </si>
  <si>
    <t>2.4.1.1.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</si>
  <si>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</si>
  <si>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</si>
  <si>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</si>
  <si>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</si>
  <si>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</si>
  <si>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</si>
  <si>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</si>
  <si>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</si>
  <si>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</si>
  <si>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</si>
  <si>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</si>
  <si>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</si>
  <si>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</si>
  <si>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</si>
  <si>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</si>
  <si>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</si>
  <si>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</si>
  <si>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</si>
  <si>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</si>
  <si>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</si>
  <si>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</si>
  <si>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</si>
  <si>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</si>
  <si>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</si>
  <si>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</si>
  <si>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</si>
  <si>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</si>
  <si>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</si>
  <si>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</si>
  <si>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</si>
  <si>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</si>
  <si>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</si>
  <si>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</si>
  <si>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</si>
  <si>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Naknada po osnovu teh.pregleda i dr.komisija</t>
  </si>
  <si>
    <t>Cestovne naknade</t>
  </si>
  <si>
    <t>Naknade za upotrebu puteva za vozila pravnih lica</t>
  </si>
  <si>
    <t>Naknade za upotrebu puteva za vozila građana</t>
  </si>
  <si>
    <t>Naknada za korišćenje cestovnog zemljišta</t>
  </si>
  <si>
    <t>Naknada za zaštitu okoline</t>
  </si>
  <si>
    <t>Posebne naknade</t>
  </si>
  <si>
    <t>Poseb.nak.za zaštitu od prir.i dr.nesreća (osn.zbirni iznos neto pl.)</t>
  </si>
  <si>
    <t>Poseb.nak.za zaštitu od prir.i dr.nesreća (osn.zbirni iznos neto prim.)</t>
  </si>
  <si>
    <t>Naknada za vatrogasnu jedinicu iz premije osig.od požara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</si>
  <si>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</si>
  <si>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</si>
  <si>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</si>
  <si>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</si>
  <si>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</si>
  <si>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</si>
  <si>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</si>
  <si>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</si>
  <si>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</si>
  <si>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</si>
  <si>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</si>
  <si>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</si>
  <si>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NOVČANE KAZNE</t>
  </si>
  <si>
    <t>Po općinskim propisima</t>
  </si>
  <si>
    <t>Ostale novčane kazne</t>
  </si>
  <si>
    <t>3.</t>
  </si>
  <si>
    <t>3.1.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</si>
  <si>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</si>
  <si>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</si>
  <si>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</si>
  <si>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</si>
  <si>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</si>
  <si>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</si>
  <si>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</si>
  <si>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</si>
  <si>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</si>
  <si>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</si>
  <si>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</si>
  <si>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</si>
  <si>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</si>
  <si>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</si>
  <si>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</si>
  <si>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</si>
  <si>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</si>
  <si>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</si>
  <si>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</si>
  <si>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</si>
  <si>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</si>
  <si>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</si>
  <si>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</si>
  <si>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</si>
  <si>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</si>
  <si>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</si>
  <si>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</si>
  <si>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</si>
  <si>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</si>
  <si>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</si>
  <si>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</si>
  <si>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</si>
  <si>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</si>
  <si>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</si>
  <si>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</si>
  <si>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</si>
  <si>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</si>
  <si>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</si>
  <si>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</si>
  <si>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</si>
  <si>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</si>
  <si>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</si>
  <si>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</si>
  <si>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</si>
  <si>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</si>
  <si>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</si>
  <si>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</si>
  <si>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</si>
  <si>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</si>
  <si>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</si>
  <si>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</si>
  <si>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</si>
  <si>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</si>
  <si>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</si>
  <si>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</si>
  <si>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</si>
  <si>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</si>
  <si>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</si>
  <si>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</si>
  <si>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</si>
  <si>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1.2.8.</t>
  </si>
  <si>
    <t>1.2.9.</t>
  </si>
  <si>
    <t>1.2.10.</t>
  </si>
  <si>
    <t>1.2.11.</t>
  </si>
  <si>
    <t>1.2.12.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</si>
  <si>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</si>
  <si>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</si>
  <si>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</si>
  <si>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</si>
  <si>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</si>
  <si>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</si>
  <si>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</si>
  <si>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</si>
  <si>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</si>
  <si>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</si>
  <si>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</si>
  <si>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</si>
  <si>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</si>
  <si>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</si>
  <si>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</si>
  <si>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</si>
  <si>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</si>
  <si>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</si>
  <si>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</si>
  <si>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</si>
  <si>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</si>
  <si>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</si>
  <si>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</si>
  <si>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</si>
  <si>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</si>
  <si>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</si>
  <si>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</si>
  <si>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</si>
  <si>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</si>
  <si>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</si>
  <si>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</si>
  <si>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</si>
  <si>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</si>
  <si>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</si>
  <si>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</si>
  <si>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</si>
  <si>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</si>
  <si>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</si>
  <si>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</si>
  <si>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</si>
  <si>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</si>
  <si>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</si>
  <si>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</si>
  <si>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</si>
  <si>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</si>
  <si>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</si>
  <si>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</si>
  <si>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</si>
  <si>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</si>
  <si>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</si>
  <si>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</si>
  <si>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</si>
  <si>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</si>
  <si>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</si>
  <si>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</si>
  <si>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</si>
  <si>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</si>
  <si>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</si>
  <si>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</si>
  <si>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</si>
  <si>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</si>
  <si>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</si>
  <si>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</si>
  <si>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</si>
  <si>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</si>
  <si>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</si>
  <si>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</si>
  <si>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</si>
  <si>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Transfer za sondažna arheološka iskopavanja</t>
  </si>
  <si>
    <t>Sufinansiranje za apliciranje viših nivoa vlasti, domaćih i ino.organiz. i EU fondova</t>
  </si>
  <si>
    <t>2.</t>
  </si>
  <si>
    <t>1.</t>
  </si>
  <si>
    <t>4.</t>
  </si>
  <si>
    <t>TEKUĆI  TRANSFERI</t>
  </si>
  <si>
    <t>Primljeni transferi od ostalih nivoa vlasti</t>
  </si>
  <si>
    <t>Naknada za vatrogastvo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</si>
  <si>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</si>
  <si>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</si>
  <si>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</si>
  <si>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</si>
  <si>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</si>
  <si>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</si>
  <si>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</si>
  <si>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</si>
  <si>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</si>
  <si>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</si>
  <si>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</si>
  <si>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</si>
  <si>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</si>
  <si>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</si>
  <si>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</si>
  <si>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</si>
  <si>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</si>
  <si>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Ulaganja iz Fonda korišćenja šuma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</si>
  <si>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</si>
  <si>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</si>
  <si>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</si>
  <si>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</si>
  <si>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</si>
  <si>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</si>
  <si>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</si>
  <si>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</si>
  <si>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</si>
  <si>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</si>
  <si>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</si>
  <si>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</si>
  <si>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</si>
  <si>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</si>
  <si>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</si>
  <si>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</si>
  <si>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</si>
  <si>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</si>
  <si>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</si>
  <si>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</si>
  <si>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</si>
  <si>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t xml:space="preserve">Transferi mjesnim zajednicama za rad savjeta 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</si>
  <si>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</si>
  <si>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</si>
  <si>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</si>
  <si>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</si>
  <si>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1.2.31.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</si>
  <si>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</si>
  <si>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</si>
  <si>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</si>
  <si>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</si>
  <si>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</si>
  <si>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1.2.32.</t>
  </si>
  <si>
    <t>Stipendije za studente iz budžeta Grada</t>
  </si>
  <si>
    <t>Transferi za sufinan.rada hitne med.pomoći u JU Dom zdravlja</t>
  </si>
  <si>
    <t>1.2.33.</t>
  </si>
  <si>
    <t>1.2.34.</t>
  </si>
  <si>
    <t>Transfer za JU Dom zdravlja za plaćanje usluga specijaliste urologa i ortopeda</t>
  </si>
  <si>
    <t xml:space="preserve">Realizacija prenesenih projekata iz prethodnih godina u oblasti kapitalnih ulaganja </t>
  </si>
  <si>
    <t>1.2.19.</t>
  </si>
  <si>
    <t>1.2.28.</t>
  </si>
  <si>
    <t>UKUPNO</t>
  </si>
  <si>
    <t xml:space="preserve">UKUPNO </t>
  </si>
  <si>
    <t>1.1.11.</t>
  </si>
  <si>
    <t>1.3.9.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</si>
  <si>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</si>
  <si>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</si>
  <si>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</si>
  <si>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</si>
  <si>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</si>
  <si>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</si>
  <si>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</si>
  <si>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</si>
  <si>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</si>
  <si>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</si>
  <si>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</si>
  <si>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>UKUPNI IZDACI POTROŠAČKE JEDINICE 01 01 001</t>
  </si>
  <si>
    <t>UKUPNI IZDACI POTROŠAČKE JEDINICE 02 01 001</t>
  </si>
  <si>
    <t>UKUPNI IZDACI POTROŠAČKE JEDINICE 03 01 001</t>
  </si>
  <si>
    <t>UKUPNI IZDACI POTROŠAČKE JEDINICE 04 01 001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</si>
  <si>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</si>
  <si>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</si>
  <si>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</si>
  <si>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</si>
  <si>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</si>
  <si>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</si>
  <si>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</si>
  <si>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</si>
  <si>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Izdaci za izgradnju,rušenje,adaptaciju i održavanje objekata u vlasništvu Grada</t>
  </si>
  <si>
    <t>Transferi privatnim preduzećima (poljoprivreda, poduzetništvo i sanacija šteta)</t>
  </si>
  <si>
    <t>Prihodi od organizacije manifestacije "Visočko ljeto"</t>
  </si>
  <si>
    <t>Transfer za održavanje manifestacije "Visočko ljeto"</t>
  </si>
  <si>
    <t>Podrška projektima izrade Monografija (Visoko 92-95,monografija o pojedincima iz ratnog perioda i sl.)</t>
  </si>
  <si>
    <t>Transfer za djecu sa hroničnim oboljenjem i poteškoćama u razvoju</t>
  </si>
  <si>
    <t>Jednokratni poklon za novorođeno dijete</t>
  </si>
  <si>
    <t>Izdaci za ugovorene usluge (nenamjenska sredstva budžeta)</t>
  </si>
  <si>
    <t>Transferi za isplatu šteta (nenamjenska sredstva budžeta)</t>
  </si>
  <si>
    <t xml:space="preserve">Nabavka opreme iz sredstava poseb.naknada za osig.od požara i autoodgovornosti </t>
  </si>
  <si>
    <t>Transferi pojedincima (podrška vantjelesnoj oplodnji)</t>
  </si>
  <si>
    <t>SLUŽBA ZA BORAČKO-INVALIDSKU ZAŠTITU I DRUŠTVENE DJELATNOSTI</t>
  </si>
  <si>
    <t>SLUŽBA CIVILNE ZAŠTITE</t>
  </si>
  <si>
    <t>SLUŽBA ZA OPĆU UPRAVU I ZAJEDNIČKE POSLOVE</t>
  </si>
  <si>
    <t xml:space="preserve"> SLUŽBA KABINETA GRADONAČELNIKA </t>
  </si>
  <si>
    <t xml:space="preserve"> STRUČNA SLUŽBA ZA GRADSKOG VIJEĆA</t>
  </si>
  <si>
    <t xml:space="preserve"> SLUŽBA INTERNE REVIZIJE</t>
  </si>
  <si>
    <t>PRAVOBRANILAŠTVO GRADA</t>
  </si>
  <si>
    <t>JAVNA USTANOVA CENTAR ZA SOCIJALNI RAD</t>
  </si>
  <si>
    <t>SINTETIČKI PREGLED IZDATAKA</t>
  </si>
  <si>
    <r>
      <t>Transfer za podršku radu udruženja "Mladi volonteri" -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  <charset val="238"/>
      </rPr>
      <t>rad javne kuhinje</t>
    </r>
  </si>
  <si>
    <t>KAPITALNI TRANSFERI</t>
  </si>
  <si>
    <t>4.1.</t>
  </si>
  <si>
    <t>4.1.1.</t>
  </si>
  <si>
    <t>Primljeni kapitalni transferi od ostalih nivoa vlasti</t>
  </si>
  <si>
    <t>Primljeni kapitalni transferi od viših nivoa vlasti</t>
  </si>
  <si>
    <t>4.1.1.1.</t>
  </si>
  <si>
    <t>Transferi za podrški službama zaštite i spašavanja u JP iz sredstava poseb.naknada za zaštitu...</t>
  </si>
  <si>
    <t>Transferi za angažovanje dr.učesnika u provođenju zaštite i spašavanja iz sredstava poseb.naknada za zaštitu...</t>
  </si>
  <si>
    <t>Socijalna davanja iz sredstava Federacije Bosne i Hercegovine</t>
  </si>
  <si>
    <t>Transferi iz FBiH za korisnike Centra za socijalni rad</t>
  </si>
  <si>
    <t>Izdaci za reprezentaciju</t>
  </si>
  <si>
    <t>Transfer za podršku boračkom udruženju UG RVI</t>
  </si>
  <si>
    <t>Transfer za podršku boračkom udruženju UG PPB</t>
  </si>
  <si>
    <t>Transfer za podršku boračkom udruženju UG DNRP</t>
  </si>
  <si>
    <t>Transfer za podršku boračkom udruženju UG JOB</t>
  </si>
  <si>
    <t>Transfer za NK Bosna</t>
  </si>
  <si>
    <t>Transfer za JU OŠ Safvet beg Bašagić-vanjski sportski teren</t>
  </si>
  <si>
    <t>Transfer za JU OŠ Musa Ćazim Ćatić-stolovi i stolice za učionice</t>
  </si>
  <si>
    <t>Transfer za JU MSŠ Hazim Šabanović-sanacija mokrih čvorova</t>
  </si>
  <si>
    <t>Transfer za održavanje Sarajevo film festivala Visoko</t>
  </si>
  <si>
    <t>Projekti po javnom pozivu za NVO (sport,kultura,mladi,osobe sa invaliditetom i ostalo)</t>
  </si>
  <si>
    <t xml:space="preserve">Transfer za RK Bosna </t>
  </si>
  <si>
    <t>Transfer za Gradski nogometni savez</t>
  </si>
  <si>
    <t>Izdaci za reprezentaciju (nenamjenska sredstva budžeta)</t>
  </si>
  <si>
    <t>Izdaci za volonterski rad-javni poziv</t>
  </si>
  <si>
    <t>1.3.10.</t>
  </si>
  <si>
    <t>1.3.11.</t>
  </si>
  <si>
    <t>Naknade za provođenje izbora i članovima Izborne komisije</t>
  </si>
  <si>
    <t>Prenesena sredstva primitaka od kreditnog zaduživanja</t>
  </si>
  <si>
    <t>Transferi pojedincima (socijalna davanja i pomoći za liječenje)</t>
  </si>
  <si>
    <t>Transferi pojedincima (ostvareni rezultati u sportu,nauci,kulturi....)</t>
  </si>
  <si>
    <t>1.2.35.</t>
  </si>
  <si>
    <t>1.2.36.</t>
  </si>
  <si>
    <t xml:space="preserve"> II PRIMICI</t>
  </si>
  <si>
    <t>5.</t>
  </si>
  <si>
    <t>1.2.37.</t>
  </si>
  <si>
    <t>1.2.38.</t>
  </si>
  <si>
    <t>1.2.39.</t>
  </si>
  <si>
    <t>1.2.40.</t>
  </si>
  <si>
    <t>1.2.30.</t>
  </si>
  <si>
    <t>Izdaci za zbrinjavanje pasa lutalica</t>
  </si>
  <si>
    <t>Ostale neplanirane uplate (prihodi po ranijim propisima)</t>
  </si>
  <si>
    <t>Transfer za udruženje žena oboljelih od karcinoma "Srcem zajedno"-prevent.pregled za žene iznad 18g</t>
  </si>
  <si>
    <t>PLAN ZA DEVET MJESECI</t>
  </si>
  <si>
    <t xml:space="preserve">Transferi za isplatu nagrada pripadnicima Službi zaštite i spašavanja iz sredstava poseb.naknada za zaštitu... </t>
  </si>
  <si>
    <t xml:space="preserve">Izdaci za Program Fonda zaštite okoline ZDK  </t>
  </si>
  <si>
    <t>Transfer za NK Liješeva</t>
  </si>
  <si>
    <t>1.4.8.</t>
  </si>
  <si>
    <t>Transferi međunarodnim organizacijama</t>
  </si>
  <si>
    <t>Transfer za JP Veterinarska stanica za vakcinaciju,čipovanje,izdavanje pasoša i sterilizaciju pasa lutalica i vlasničkih pasa</t>
  </si>
  <si>
    <t>Transfer za JP Željeznice FBiH za održavanje pružnih prelaza</t>
  </si>
  <si>
    <t>Usluge sevis.opreme i vozila,nabavka dijelova i pjene za gašenje požara (nenamjenska sredstva budžeta)</t>
  </si>
  <si>
    <t>Transferi za  MZ za interv.mjere zaštite od posljedica prir.i dr.nesreća iz sredstava poseb.naknada za zaštitu...</t>
  </si>
  <si>
    <t>Subvencije za komunalne usluge za penzionere sa minimalnom penzijom i korisnike stalne novčane pomoći-korisnike gradskog odvoza komunalnog otpada putem JKP Visoko</t>
  </si>
  <si>
    <t>SLUŽBA ZA URBANIZAM,  IMOVINSKO-PRAVNE,  GEODETSKE POSLOVE I KATASTAR NEKRETNINA</t>
  </si>
  <si>
    <t>SLUŽBA ZA INFRASTRUKTURU, EKOLOGIJU, KOMUNALNE                                                 I INSPEKCIJSKE POSLOVE</t>
  </si>
  <si>
    <t>red. broj</t>
  </si>
  <si>
    <t>PRIHODI</t>
  </si>
  <si>
    <t>Porez na imovinu</t>
  </si>
  <si>
    <t>Prihodi od indirektnih poreza</t>
  </si>
  <si>
    <t>NEPORESKI PRIHODI</t>
  </si>
  <si>
    <t>Prihodi od poduzetničkih aktivnosti i imovine i prihodi od poz.kursnih razlika</t>
  </si>
  <si>
    <t>Naknade i takse i prihodi od pružanja javnih usluga</t>
  </si>
  <si>
    <t>Novčane kazne (neporezne prirode)</t>
  </si>
  <si>
    <t>TEKUĆI TRANSFERI I DONACIJE</t>
  </si>
  <si>
    <t>KAPITALNI TRANSFERI I DONACIJE</t>
  </si>
  <si>
    <t>RASHODI</t>
  </si>
  <si>
    <t>TEKUĆI RASHODI</t>
  </si>
  <si>
    <t>Plaće i naknade troškova zaposlenih</t>
  </si>
  <si>
    <t>Doprinos poslodavca i ostali doprinosi</t>
  </si>
  <si>
    <t>Izdaci za materijal,sitan inventar i usluge</t>
  </si>
  <si>
    <t>2.1.4.</t>
  </si>
  <si>
    <t>Tekući transferi i drugi tekući rashodi</t>
  </si>
  <si>
    <t>2.1.5.</t>
  </si>
  <si>
    <t>2.1.6.</t>
  </si>
  <si>
    <t>Tekuća rezerva</t>
  </si>
  <si>
    <t>TEKUĆI BILANS</t>
  </si>
  <si>
    <t>KAPITALNI PRIMICI</t>
  </si>
  <si>
    <t>KAPITALNI IZDACI</t>
  </si>
  <si>
    <t>5.1.</t>
  </si>
  <si>
    <t>IZDACI ZA NABAVKU STALNIH SREDSTAVA</t>
  </si>
  <si>
    <t>6.</t>
  </si>
  <si>
    <t>NETO NABAVKE STALNIH SREDSTAVA</t>
  </si>
  <si>
    <t>7.</t>
  </si>
  <si>
    <t>NETO POZAJMLJIVANJE(NETO ZADUŽIVANJE)=UKUPAN DEFICIT/SUFICIT</t>
  </si>
  <si>
    <t>8.</t>
  </si>
  <si>
    <t>NETO TRANSAKCIJE U FINANSIJSKOJ IMOVINI</t>
  </si>
  <si>
    <t>9.</t>
  </si>
  <si>
    <t>10.</t>
  </si>
  <si>
    <t>IZDACI ZA OTPLATE DUGOVA</t>
  </si>
  <si>
    <t>11.</t>
  </si>
  <si>
    <t>NETO ZADUŽIVANJE (NETO OTPLATE DUGOVA)</t>
  </si>
  <si>
    <t>UKUPAN FINANSIJSKI REZULTAT</t>
  </si>
  <si>
    <t>12.</t>
  </si>
  <si>
    <t>SVEUKUPNI PRIHODI;PRIMICI;FINANSIRANJE;RAZGRANIČENI PRIHODI I OSTVARENI SUFICIT IZ RANIJEG PERIODA</t>
  </si>
  <si>
    <t>Planska i projektna dokumentacija</t>
  </si>
  <si>
    <t>Nabavka opreme (GPS uređaj i oprema i uređaji za geodete)</t>
  </si>
  <si>
    <t>Transferi za isplatu šteta nastalih djelovanjem prirodnih i drugih nesreća na području Grada  (nenamjenska sredstva budžeta)</t>
  </si>
  <si>
    <t>Transferi za podrški službama zaštite i spašavanja u UG (nenamjenska sredstva budžeta)</t>
  </si>
  <si>
    <t>Transferi za podrški službama zaštite i spašavanja u JP (nenamjenska sredstva budžeta)</t>
  </si>
  <si>
    <t>Studija izvodljivosti okrupnjavanja javnog sektora u Gradu Visoko</t>
  </si>
  <si>
    <t>Transfer za podršku nastupa sportistima na međun.takmičenjima</t>
  </si>
  <si>
    <t xml:space="preserve">Podrška Grada projektima org. i institucija van teritorije grada i BiH </t>
  </si>
  <si>
    <t>3.2.</t>
  </si>
  <si>
    <t>3.2.1.</t>
  </si>
  <si>
    <t>3.2.1.1.</t>
  </si>
  <si>
    <t>TRANSFERI OD MEĐUNARODNIH ORGANIZACIJA</t>
  </si>
  <si>
    <t>Transferi od međunarodnih organizacija</t>
  </si>
  <si>
    <t xml:space="preserve">  </t>
  </si>
  <si>
    <t xml:space="preserve">                  Na osnovu članova 32. do 66. Zakona o budžetima Federacije Bosne i Hercegovine ("Službene  novine Federacije</t>
  </si>
  <si>
    <t xml:space="preserve"> o pripadnosti  javnih  prihoda  Federacije Bosne  i  Hercegovine ("Službene novine Federacije Bosne i Hercegovine" broj 22/06,  </t>
  </si>
  <si>
    <t xml:space="preserve"> 43/08,22/09, 17/22,35/14 i 94/15) i člana 21. Statuta Grada Visoko("Službeni glasnik  Grada Visoko" broj 10/21), Gradsko vijeće</t>
  </si>
  <si>
    <t xml:space="preserve">               </t>
  </si>
  <si>
    <t xml:space="preserve">     I. OPĆI DIO</t>
  </si>
  <si>
    <t>(sadržaj)</t>
  </si>
  <si>
    <t>NEUTROŠENA SREDSTVA PRIMITAKA IZ PRETHODNE GODINE</t>
  </si>
  <si>
    <t>(prihodi i izdaci)</t>
  </si>
  <si>
    <t>Izdaci za ugovorene usluge</t>
  </si>
  <si>
    <t>Podrška realizaciji projekata međunarodnih organizacija</t>
  </si>
  <si>
    <t>SLUŽBA ZA FINANSIJE,  PRIVREDU,  POSLOVNE PROSTORE I EKONOMSKI RAZVOJ</t>
  </si>
  <si>
    <t>Subvencija za održavanje redovnih linija javnog prevoza putnika na području Grada Visoko</t>
  </si>
  <si>
    <t>Transfer za podršku boračkom udruženju Patriotska liga</t>
  </si>
  <si>
    <t>Transfer za Crveni križ/krst Visoko</t>
  </si>
  <si>
    <t>1.2.41.</t>
  </si>
  <si>
    <t>Transfer za JU Dom zdravlja za specijalizaciju ljekara</t>
  </si>
  <si>
    <t>1.2.42.</t>
  </si>
  <si>
    <t>Transfer za JU Dom zdravlja za kiriju i završetak radova na izgradnji područne ambulante Poriječani</t>
  </si>
  <si>
    <t>Budžet Grada Visoko (u daljem tekstu Budžet) za 2026.godinu sastoji se od pregleda prihoda i primitaka, te rashoda i izdataka:</t>
  </si>
  <si>
    <t xml:space="preserve">Prihodi i primici, rashodi i izdaci po grupama utvrđuju se u bilansu prihoda i izdataka za 2026.godinu kako slijedi:  </t>
  </si>
  <si>
    <t>član 3.</t>
  </si>
  <si>
    <t>(izdaci po budžetskim korisnicima)</t>
  </si>
  <si>
    <t>član 4.</t>
  </si>
  <si>
    <t>(korištenje tekuće rezerve)</t>
  </si>
  <si>
    <t>Zakona o budžetima Federacije Bosne i Hercegovine ("Službene novine Federacije Bosne i Hercegovine" broj 102/13,9/14,13/14,8/15,91/15,</t>
  </si>
  <si>
    <t>član 5.</t>
  </si>
  <si>
    <t>(završne odredbe)</t>
  </si>
  <si>
    <t>Visoko</t>
  </si>
  <si>
    <t xml:space="preserve">U tekuću rezervu u 2026.godini izdvojit će se iznos od 20.000,00 KM ili 0,06 % od ukupnih izdataka,a koristit će se u skladu sa članom 60. i 61. </t>
  </si>
  <si>
    <t>Budžet stupa na snagu danom objavljivanja u Službenom glasniku Grada Visoko, a primjenjivat će se od 01.01.2026.godine.</t>
  </si>
  <si>
    <t>Primici od kreditnog zaduživanja (nerealizovana sredstva iz prethodnog perioda)</t>
  </si>
  <si>
    <t xml:space="preserve">Primljeni tekući transferi </t>
  </si>
  <si>
    <t xml:space="preserve">Primljeni kapitalni transferi </t>
  </si>
  <si>
    <t>PRIMICI OD ZADUŽIVANJA (neutrošena sredstva primitaka iz prethodnih godina)</t>
  </si>
  <si>
    <t>2.4.1.2.</t>
  </si>
  <si>
    <t>2.4.1.3.</t>
  </si>
  <si>
    <t>2.4.1.4.</t>
  </si>
  <si>
    <t>2.4.2.</t>
  </si>
  <si>
    <t>2.4.2.1.</t>
  </si>
  <si>
    <t>2.4.3.</t>
  </si>
  <si>
    <t>2.4.3.1.</t>
  </si>
  <si>
    <t>2.4.4.</t>
  </si>
  <si>
    <t>2.4.4.1.</t>
  </si>
  <si>
    <t>2.4.4.2.</t>
  </si>
  <si>
    <t>2.5.2.2.</t>
  </si>
  <si>
    <t>2.5.2.3.</t>
  </si>
  <si>
    <t>2.5.4.3.</t>
  </si>
  <si>
    <t>2.5.4.4.</t>
  </si>
  <si>
    <t>3.1.1.2.</t>
  </si>
  <si>
    <t>3.1.1.3.</t>
  </si>
  <si>
    <t>Podrška biznisu,privrednicima i obrtnicima u skladu sa potpisanim Memorandumom o razumijevanju sa org.Caritas Svicarska</t>
  </si>
  <si>
    <t>TRANSFERI OD OSTALIH NIVOA VLASTI</t>
  </si>
  <si>
    <t>Nabavka opreme za vatrogasne jedinice iz sredstava viših nivoa vlasti</t>
  </si>
  <si>
    <t>Rekonstrukcija i investiciono održavanje zgrade Vatrogasnog doma iz sredstava naknada za vatrogastvo</t>
  </si>
  <si>
    <t>Rekonstrukcija i investiciono održavanje  zgrade Vatrogasnog doma iz sredstava viših nivoa vlasti</t>
  </si>
  <si>
    <t xml:space="preserve"> Bosne  i  Hercegovine" broj 102/13, 9/14, 13/14, 8/15, 91/15, 102/15,104/16, 5/18,11/19,99/19,25a/22 i 7/25), člana 12. Zakona </t>
  </si>
  <si>
    <t>102/15,104/16,5/18,11/19,99/19,25a/22 i 7/25).</t>
  </si>
  <si>
    <t>Transferi za podrški službama zaštite i spašavanja u JU (nenamjenska sredstva budžeta)</t>
  </si>
  <si>
    <t>BUDŽET                                              ZA 2026.g</t>
  </si>
  <si>
    <t>13.</t>
  </si>
  <si>
    <t>14.</t>
  </si>
  <si>
    <t xml:space="preserve"> BUDŽET                                           ZA 2026.g</t>
  </si>
  <si>
    <t xml:space="preserve">                            Mr.Almir Ljeskovica</t>
  </si>
  <si>
    <t xml:space="preserve"> BUDŽET                                                    ZA 2026.g</t>
  </si>
  <si>
    <t xml:space="preserve">                      GRADA VISOKO ZA 2026.GODINU  </t>
  </si>
  <si>
    <t xml:space="preserve">                  IZMJENE I DOPUNE BUDŽETA</t>
  </si>
  <si>
    <t xml:space="preserve">                                                              član 1.</t>
  </si>
  <si>
    <t xml:space="preserve">U Budžetu Grada Visoko za 2026.godinu ("Službeni glasnik Grada Visoko" broj 10/25) član 1.mijenja se i glasi: </t>
  </si>
  <si>
    <t>INDEX PROMJENE</t>
  </si>
  <si>
    <t>IZMJENE I DOPUNE BUDŽETA                                             ZA 2026.g</t>
  </si>
  <si>
    <t>IZMJENE I DOPUNE BUDŽETA                                           ZA 2026.g</t>
  </si>
  <si>
    <t>član 2.</t>
  </si>
  <si>
    <t xml:space="preserve">U Budžetu Grada Visoko za 2026.godinu ("Službeni glasnik Grada Visoko" broj 10/25) član 4.mijenja se i glasi: </t>
  </si>
  <si>
    <t xml:space="preserve">                                                                                             PREDSJEDAVAJUĆI</t>
  </si>
  <si>
    <t xml:space="preserve">                                                                                       GRADSKOG VIJEĆA VISOKO</t>
  </si>
  <si>
    <t>Transfer za MZ iz oblasti društvenih djelatnosti</t>
  </si>
  <si>
    <t>1.2.43.</t>
  </si>
  <si>
    <t>.0631</t>
  </si>
  <si>
    <t>Transfer JKP Visoko za realizaciju projekta Vodovod Visoko-treća faza podsistema Moštre (Poriječani,Srhinje,Vratnica)</t>
  </si>
  <si>
    <t xml:space="preserve">Subvencioniranje priključaka na gas domaćinstava koja vrše konverziju grijanja sa grijanja na čvrsto gorivo </t>
  </si>
  <si>
    <t>Izdaci u Budžetu za 2026.godinu u iznosu od 34.335.000,00 KM raspoređuje se po korisnicima u Posebnom dijelu Budžeta kako slijedi:</t>
  </si>
  <si>
    <t>Podrška projektu deminiranja (nenamjenska sredstva budžeta i sredstva viših nivoa vlasti)</t>
  </si>
  <si>
    <t xml:space="preserve"> Visoko na 18.sjednici održanoj 29.04.2026.godine donijelo je:</t>
  </si>
  <si>
    <t xml:space="preserve">Broj: 02/1-02-110/26 </t>
  </si>
  <si>
    <t>Datum: 29.04.2026.godine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</si>
</sst>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rgb="FFFF0000"/>
      <name val="Times New Roman"/>
      <family val="1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8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9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Font="1"/>
    <xf numFmtId="0" fontId="2" fillId="2" borderId="4" xfId="1" applyNumberFormat="1" applyFont="1" applyBorder="1"/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Font="1"/>
    <xf numFmtId="0" fontId="7" fillId="0" borderId="8" xfId="0" applyFont="1" applyBorder="1"/>
    <xf numFmtId="0" fontId="7" fillId="0" borderId="8" xfId="0" applyFont="1" applyBorder="1" applyAlignment="1">
      <alignment horizontal="right"/>
    </xf>
    <xf numFmtId="0" fontId="8" fillId="0" borderId="8" xfId="0" applyFont="1" applyBorder="1"/>
    <xf numFmtId="0" fontId="7" fillId="0" borderId="0" xfId="0" applyFont="1"/>
    <xf numFmtId="0" fontId="9" fillId="0" borderId="10" xfId="0" applyFont="1" applyBorder="1"/>
    <xf numFmtId="0" fontId="9" fillId="0" borderId="10" xfId="0" applyFont="1" applyBorder="1" applyAlignment="1">
      <alignment horizontal="right"/>
    </xf>
    <xf numFmtId="0" fontId="10" fillId="0" borderId="10" xfId="0" applyFont="1" applyBorder="1"/>
    <xf numFmtId="0" fontId="9" fillId="0" borderId="0" xfId="0" applyFont="1"/>
    <xf numFmtId="0" fontId="6" fillId="0" borderId="10" xfId="0" applyFont="1" applyBorder="1"/>
    <xf numFmtId="0" fontId="6" fillId="0" borderId="10" xfId="0" applyFont="1" applyBorder="1" applyAlignment="1">
      <alignment horizontal="right"/>
    </xf>
    <xf numFmtId="0" fontId="5" fillId="0" borderId="10" xfId="0" applyFont="1" applyBorder="1"/>
    <xf numFmtId="0" fontId="8" fillId="0" borderId="10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right"/>
    </xf>
    <xf numFmtId="0" fontId="10" fillId="0" borderId="8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Font="1" applyBorder="1"/>
    <xf numFmtId="0" fontId="6" fillId="0" borderId="10" xfId="0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3" fontId="8" fillId="0" borderId="10" xfId="0" applyNumberFormat="1" applyFont="1" applyBorder="1"/>
    <xf numFmtId="0" fontId="16" fillId="0" borderId="0" xfId="0" applyFont="1"/>
    <xf numFmtId="0" fontId="17" fillId="0" borderId="0" xfId="0" applyFont="1"/>
    <xf numFmtId="0" fontId="7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0" fontId="17" fillId="0" borderId="0" xfId="0" applyFont="1" applyAlignment="1">
      <alignment horizontal="right"/>
    </xf>
    <xf numFmtId="3" fontId="17" fillId="0" borderId="0" xfId="0" applyNumberFormat="1" applyFont="1"/>
    <xf numFmtId="3" fontId="14" fillId="2" borderId="5" xfId="1" applyNumberFormat="1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20" fillId="0" borderId="0" xfId="0" applyFont="1"/>
    <xf numFmtId="0" fontId="2" fillId="2" borderId="4" xfId="1" applyNumberFormat="1" applyFont="1" applyBorder="1" applyAlignment="1">
      <alignment horizontal="center"/>
    </xf>
    <xf numFmtId="3" fontId="5" fillId="3" borderId="10" xfId="0" applyNumberFormat="1" applyFont="1" applyFill="1" applyBorder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3" fontId="5" fillId="3" borderId="4" xfId="0" applyNumberFormat="1" applyFont="1" applyFill="1" applyBorder="1"/>
    <xf numFmtId="3" fontId="10" fillId="3" borderId="10" xfId="0" applyNumberFormat="1" applyFont="1" applyFill="1" applyBorder="1"/>
    <xf numFmtId="0" fontId="22" fillId="0" borderId="10" xfId="0" applyFont="1" applyBorder="1" applyAlignment="1">
      <alignment wrapText="1"/>
    </xf>
    <xf numFmtId="0" fontId="23" fillId="0" borderId="0" xfId="0" applyFont="1"/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5" fillId="0" borderId="10" xfId="0" applyFont="1" applyBorder="1" applyAlignment="1">
      <alignment wrapText="1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right"/>
    </xf>
    <xf numFmtId="0" fontId="10" fillId="0" borderId="10" xfId="0" applyFont="1" applyBorder="1" applyAlignment="1">
      <alignment wrapText="1"/>
    </xf>
    <xf numFmtId="3" fontId="10" fillId="0" borderId="10" xfId="0" applyNumberFormat="1" applyFont="1" applyBorder="1" applyAlignment="1"/>
    <xf numFmtId="0" fontId="25" fillId="0" borderId="10" xfId="0" applyFont="1" applyBorder="1" applyAlignment="1">
      <alignment horizontal="right"/>
    </xf>
    <xf numFmtId="0" fontId="25" fillId="0" borderId="10" xfId="0" applyFont="1" applyBorder="1" applyAlignment="1">
      <alignment wrapText="1"/>
    </xf>
    <xf numFmtId="3" fontId="25" fillId="0" borderId="10" xfId="0" applyNumberFormat="1" applyFont="1" applyBorder="1" applyAlignment="1"/>
    <xf numFmtId="0" fontId="5" fillId="0" borderId="10" xfId="0" applyFont="1" applyBorder="1" applyAlignment="1">
      <alignment horizontal="right"/>
    </xf>
    <xf numFmtId="3" fontId="5" fillId="0" borderId="10" xfId="0" applyNumberFormat="1" applyFont="1" applyBorder="1" applyAlignment="1"/>
    <xf numFmtId="0" fontId="17" fillId="0" borderId="0" xfId="0" applyFont="1" applyBorder="1" applyAlignment="1">
      <alignment horizontal="right"/>
    </xf>
    <xf numFmtId="0" fontId="17" fillId="0" borderId="0" xfId="0" applyFont="1" applyBorder="1"/>
    <xf numFmtId="3" fontId="17" fillId="0" borderId="0" xfId="0" applyNumberFormat="1" applyFont="1" applyBorder="1"/>
    <xf numFmtId="0" fontId="6" fillId="0" borderId="0" xfId="0" applyNumberFormat="1" applyFont="1"/>
    <xf numFmtId="0" fontId="6" fillId="0" borderId="0" xfId="0" applyNumberFormat="1" applyFont="1" applyAlignment="1">
      <alignment horizontal="right"/>
    </xf>
    <xf numFmtId="0" fontId="2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17" fillId="0" borderId="0" xfId="0" applyNumberFormat="1" applyFont="1"/>
    <xf numFmtId="0" fontId="17" fillId="0" borderId="0" xfId="0" applyNumberFormat="1" applyFont="1" applyAlignment="1">
      <alignment horizontal="right"/>
    </xf>
    <xf numFmtId="0" fontId="17" fillId="0" borderId="0" xfId="0" applyNumberFormat="1" applyFont="1" applyAlignment="1">
      <alignment horizontal="center"/>
    </xf>
    <xf numFmtId="0" fontId="26" fillId="2" borderId="9" xfId="1" applyNumberFormat="1" applyFont="1" applyBorder="1" applyAlignment="1">
      <alignment horizontal="center" wrapText="1"/>
    </xf>
    <xf numFmtId="0" fontId="26" fillId="2" borderId="9" xfId="1" applyNumberFormat="1" applyFont="1" applyBorder="1" applyAlignment="1">
      <alignment horizontal="left" wrapText="1"/>
    </xf>
    <xf numFmtId="0" fontId="26" fillId="2" borderId="9" xfId="1" applyNumberFormat="1" applyFont="1" applyBorder="1" applyAlignment="1">
      <alignment horizontal="center"/>
    </xf>
    <xf numFmtId="0" fontId="26" fillId="2" borderId="11" xfId="1" applyNumberFormat="1" applyFont="1" applyBorder="1" applyAlignment="1">
      <alignment horizontal="center"/>
    </xf>
    <xf numFmtId="0" fontId="24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0" fillId="0" borderId="0" xfId="0" applyFont="1"/>
    <xf numFmtId="3" fontId="27" fillId="2" borderId="5" xfId="1" applyNumberFormat="1" applyFont="1" applyBorder="1" applyAlignment="1">
      <alignment horizontal="center" wrapText="1"/>
    </xf>
    <xf numFmtId="3" fontId="28" fillId="2" borderId="10" xfId="1" applyNumberFormat="1" applyFont="1" applyBorder="1" applyAlignment="1">
      <alignment horizontal="center"/>
    </xf>
    <xf numFmtId="3" fontId="28" fillId="2" borderId="9" xfId="1" applyNumberFormat="1" applyFont="1" applyBorder="1"/>
    <xf numFmtId="3" fontId="25" fillId="0" borderId="8" xfId="0" applyNumberFormat="1" applyFont="1" applyBorder="1"/>
    <xf numFmtId="3" fontId="28" fillId="2" borderId="11" xfId="1" applyNumberFormat="1" applyFont="1" applyBorder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1"/>
  <sheetViews>
    <sheetView tabSelected="1" zoomScale="140" zoomScaleNormal="140" workbookViewId="0">
      <selection activeCell="A7" sqref="A7"/>
    </sheetView>
  </sheetViews>
  <sheetFormatPr defaultRowHeight="15"/>
  <cols>
    <col min="1" max="1" width="6.140625" customWidth="1"/>
    <col min="2" max="2" width="70" customWidth="1"/>
    <col min="3" max="3" width="15.42578125" customWidth="1"/>
    <col min="4" max="4" width="13.85546875" customWidth="1"/>
    <col min="5" max="5" width="12" customWidth="1"/>
    <col min="254" max="254" width="6.140625" customWidth="1"/>
    <col min="255" max="255" width="56.85546875" customWidth="1"/>
    <col min="256" max="256" width="22.85546875" customWidth="1"/>
    <col min="257" max="257" width="10.5703125" customWidth="1"/>
    <col min="510" max="510" width="6.140625" customWidth="1"/>
    <col min="511" max="511" width="56.85546875" customWidth="1"/>
    <col min="512" max="512" width="22.85546875" customWidth="1"/>
    <col min="513" max="513" width="10.5703125" customWidth="1"/>
    <col min="766" max="766" width="6.140625" customWidth="1"/>
    <col min="767" max="767" width="56.85546875" customWidth="1"/>
    <col min="768" max="768" width="22.85546875" customWidth="1"/>
    <col min="769" max="769" width="10.5703125" customWidth="1"/>
    <col min="1022" max="1022" width="6.140625" customWidth="1"/>
    <col min="1023" max="1023" width="56.85546875" customWidth="1"/>
    <col min="1024" max="1024" width="22.85546875" customWidth="1"/>
    <col min="1025" max="1025" width="10.5703125" customWidth="1"/>
    <col min="1278" max="1278" width="6.140625" customWidth="1"/>
    <col min="1279" max="1279" width="56.85546875" customWidth="1"/>
    <col min="1280" max="1280" width="22.85546875" customWidth="1"/>
    <col min="1281" max="1281" width="10.5703125" customWidth="1"/>
    <col min="1534" max="1534" width="6.140625" customWidth="1"/>
    <col min="1535" max="1535" width="56.85546875" customWidth="1"/>
    <col min="1536" max="1536" width="22.85546875" customWidth="1"/>
    <col min="1537" max="1537" width="10.5703125" customWidth="1"/>
    <col min="1790" max="1790" width="6.140625" customWidth="1"/>
    <col min="1791" max="1791" width="56.85546875" customWidth="1"/>
    <col min="1792" max="1792" width="22.85546875" customWidth="1"/>
    <col min="1793" max="1793" width="10.5703125" customWidth="1"/>
    <col min="2046" max="2046" width="6.140625" customWidth="1"/>
    <col min="2047" max="2047" width="56.85546875" customWidth="1"/>
    <col min="2048" max="2048" width="22.85546875" customWidth="1"/>
    <col min="2049" max="2049" width="10.5703125" customWidth="1"/>
    <col min="2302" max="2302" width="6.140625" customWidth="1"/>
    <col min="2303" max="2303" width="56.85546875" customWidth="1"/>
    <col min="2304" max="2304" width="22.85546875" customWidth="1"/>
    <col min="2305" max="2305" width="10.5703125" customWidth="1"/>
    <col min="2558" max="2558" width="6.140625" customWidth="1"/>
    <col min="2559" max="2559" width="56.85546875" customWidth="1"/>
    <col min="2560" max="2560" width="22.85546875" customWidth="1"/>
    <col min="2561" max="2561" width="10.5703125" customWidth="1"/>
    <col min="2814" max="2814" width="6.140625" customWidth="1"/>
    <col min="2815" max="2815" width="56.85546875" customWidth="1"/>
    <col min="2816" max="2816" width="22.85546875" customWidth="1"/>
    <col min="2817" max="2817" width="10.5703125" customWidth="1"/>
    <col min="3070" max="3070" width="6.140625" customWidth="1"/>
    <col min="3071" max="3071" width="56.85546875" customWidth="1"/>
    <col min="3072" max="3072" width="22.85546875" customWidth="1"/>
    <col min="3073" max="3073" width="10.5703125" customWidth="1"/>
    <col min="3326" max="3326" width="6.140625" customWidth="1"/>
    <col min="3327" max="3327" width="56.85546875" customWidth="1"/>
    <col min="3328" max="3328" width="22.85546875" customWidth="1"/>
    <col min="3329" max="3329" width="10.5703125" customWidth="1"/>
    <col min="3582" max="3582" width="6.140625" customWidth="1"/>
    <col min="3583" max="3583" width="56.85546875" customWidth="1"/>
    <col min="3584" max="3584" width="22.85546875" customWidth="1"/>
    <col min="3585" max="3585" width="10.5703125" customWidth="1"/>
    <col min="3838" max="3838" width="6.140625" customWidth="1"/>
    <col min="3839" max="3839" width="56.85546875" customWidth="1"/>
    <col min="3840" max="3840" width="22.85546875" customWidth="1"/>
    <col min="3841" max="3841" width="10.5703125" customWidth="1"/>
    <col min="4094" max="4094" width="6.140625" customWidth="1"/>
    <col min="4095" max="4095" width="56.85546875" customWidth="1"/>
    <col min="4096" max="4096" width="22.85546875" customWidth="1"/>
    <col min="4097" max="4097" width="10.5703125" customWidth="1"/>
    <col min="4350" max="4350" width="6.140625" customWidth="1"/>
    <col min="4351" max="4351" width="56.85546875" customWidth="1"/>
    <col min="4352" max="4352" width="22.85546875" customWidth="1"/>
    <col min="4353" max="4353" width="10.5703125" customWidth="1"/>
    <col min="4606" max="4606" width="6.140625" customWidth="1"/>
    <col min="4607" max="4607" width="56.85546875" customWidth="1"/>
    <col min="4608" max="4608" width="22.85546875" customWidth="1"/>
    <col min="4609" max="4609" width="10.5703125" customWidth="1"/>
    <col min="4862" max="4862" width="6.140625" customWidth="1"/>
    <col min="4863" max="4863" width="56.85546875" customWidth="1"/>
    <col min="4864" max="4864" width="22.85546875" customWidth="1"/>
    <col min="4865" max="4865" width="10.5703125" customWidth="1"/>
    <col min="5118" max="5118" width="6.140625" customWidth="1"/>
    <col min="5119" max="5119" width="56.85546875" customWidth="1"/>
    <col min="5120" max="5120" width="22.85546875" customWidth="1"/>
    <col min="5121" max="5121" width="10.5703125" customWidth="1"/>
    <col min="5374" max="5374" width="6.140625" customWidth="1"/>
    <col min="5375" max="5375" width="56.85546875" customWidth="1"/>
    <col min="5376" max="5376" width="22.85546875" customWidth="1"/>
    <col min="5377" max="5377" width="10.5703125" customWidth="1"/>
    <col min="5630" max="5630" width="6.140625" customWidth="1"/>
    <col min="5631" max="5631" width="56.85546875" customWidth="1"/>
    <col min="5632" max="5632" width="22.85546875" customWidth="1"/>
    <col min="5633" max="5633" width="10.5703125" customWidth="1"/>
    <col min="5886" max="5886" width="6.140625" customWidth="1"/>
    <col min="5887" max="5887" width="56.85546875" customWidth="1"/>
    <col min="5888" max="5888" width="22.85546875" customWidth="1"/>
    <col min="5889" max="5889" width="10.5703125" customWidth="1"/>
    <col min="6142" max="6142" width="6.140625" customWidth="1"/>
    <col min="6143" max="6143" width="56.85546875" customWidth="1"/>
    <col min="6144" max="6144" width="22.85546875" customWidth="1"/>
    <col min="6145" max="6145" width="10.5703125" customWidth="1"/>
    <col min="6398" max="6398" width="6.140625" customWidth="1"/>
    <col min="6399" max="6399" width="56.85546875" customWidth="1"/>
    <col min="6400" max="6400" width="22.85546875" customWidth="1"/>
    <col min="6401" max="6401" width="10.5703125" customWidth="1"/>
    <col min="6654" max="6654" width="6.140625" customWidth="1"/>
    <col min="6655" max="6655" width="56.85546875" customWidth="1"/>
    <col min="6656" max="6656" width="22.85546875" customWidth="1"/>
    <col min="6657" max="6657" width="10.5703125" customWidth="1"/>
    <col min="6910" max="6910" width="6.140625" customWidth="1"/>
    <col min="6911" max="6911" width="56.85546875" customWidth="1"/>
    <col min="6912" max="6912" width="22.85546875" customWidth="1"/>
    <col min="6913" max="6913" width="10.5703125" customWidth="1"/>
    <col min="7166" max="7166" width="6.140625" customWidth="1"/>
    <col min="7167" max="7167" width="56.85546875" customWidth="1"/>
    <col min="7168" max="7168" width="22.85546875" customWidth="1"/>
    <col min="7169" max="7169" width="10.5703125" customWidth="1"/>
    <col min="7422" max="7422" width="6.140625" customWidth="1"/>
    <col min="7423" max="7423" width="56.85546875" customWidth="1"/>
    <col min="7424" max="7424" width="22.85546875" customWidth="1"/>
    <col min="7425" max="7425" width="10.5703125" customWidth="1"/>
    <col min="7678" max="7678" width="6.140625" customWidth="1"/>
    <col min="7679" max="7679" width="56.85546875" customWidth="1"/>
    <col min="7680" max="7680" width="22.85546875" customWidth="1"/>
    <col min="7681" max="7681" width="10.5703125" customWidth="1"/>
    <col min="7934" max="7934" width="6.140625" customWidth="1"/>
    <col min="7935" max="7935" width="56.85546875" customWidth="1"/>
    <col min="7936" max="7936" width="22.85546875" customWidth="1"/>
    <col min="7937" max="7937" width="10.5703125" customWidth="1"/>
    <col min="8190" max="8190" width="6.140625" customWidth="1"/>
    <col min="8191" max="8191" width="56.85546875" customWidth="1"/>
    <col min="8192" max="8192" width="22.85546875" customWidth="1"/>
    <col min="8193" max="8193" width="10.5703125" customWidth="1"/>
    <col min="8446" max="8446" width="6.140625" customWidth="1"/>
    <col min="8447" max="8447" width="56.85546875" customWidth="1"/>
    <col min="8448" max="8448" width="22.85546875" customWidth="1"/>
    <col min="8449" max="8449" width="10.5703125" customWidth="1"/>
    <col min="8702" max="8702" width="6.140625" customWidth="1"/>
    <col min="8703" max="8703" width="56.85546875" customWidth="1"/>
    <col min="8704" max="8704" width="22.85546875" customWidth="1"/>
    <col min="8705" max="8705" width="10.5703125" customWidth="1"/>
    <col min="8958" max="8958" width="6.140625" customWidth="1"/>
    <col min="8959" max="8959" width="56.85546875" customWidth="1"/>
    <col min="8960" max="8960" width="22.85546875" customWidth="1"/>
    <col min="8961" max="8961" width="10.5703125" customWidth="1"/>
    <col min="9214" max="9214" width="6.140625" customWidth="1"/>
    <col min="9215" max="9215" width="56.85546875" customWidth="1"/>
    <col min="9216" max="9216" width="22.85546875" customWidth="1"/>
    <col min="9217" max="9217" width="10.5703125" customWidth="1"/>
    <col min="9470" max="9470" width="6.140625" customWidth="1"/>
    <col min="9471" max="9471" width="56.85546875" customWidth="1"/>
    <col min="9472" max="9472" width="22.85546875" customWidth="1"/>
    <col min="9473" max="9473" width="10.5703125" customWidth="1"/>
    <col min="9726" max="9726" width="6.140625" customWidth="1"/>
    <col min="9727" max="9727" width="56.85546875" customWidth="1"/>
    <col min="9728" max="9728" width="22.85546875" customWidth="1"/>
    <col min="9729" max="9729" width="10.5703125" customWidth="1"/>
    <col min="9982" max="9982" width="6.140625" customWidth="1"/>
    <col min="9983" max="9983" width="56.85546875" customWidth="1"/>
    <col min="9984" max="9984" width="22.85546875" customWidth="1"/>
    <col min="9985" max="9985" width="10.5703125" customWidth="1"/>
    <col min="10238" max="10238" width="6.140625" customWidth="1"/>
    <col min="10239" max="10239" width="56.85546875" customWidth="1"/>
    <col min="10240" max="10240" width="22.85546875" customWidth="1"/>
    <col min="10241" max="10241" width="10.5703125" customWidth="1"/>
    <col min="10494" max="10494" width="6.140625" customWidth="1"/>
    <col min="10495" max="10495" width="56.85546875" customWidth="1"/>
    <col min="10496" max="10496" width="22.85546875" customWidth="1"/>
    <col min="10497" max="10497" width="10.5703125" customWidth="1"/>
    <col min="10750" max="10750" width="6.140625" customWidth="1"/>
    <col min="10751" max="10751" width="56.85546875" customWidth="1"/>
    <col min="10752" max="10752" width="22.85546875" customWidth="1"/>
    <col min="10753" max="10753" width="10.5703125" customWidth="1"/>
    <col min="11006" max="11006" width="6.140625" customWidth="1"/>
    <col min="11007" max="11007" width="56.85546875" customWidth="1"/>
    <col min="11008" max="11008" width="22.85546875" customWidth="1"/>
    <col min="11009" max="11009" width="10.5703125" customWidth="1"/>
    <col min="11262" max="11262" width="6.140625" customWidth="1"/>
    <col min="11263" max="11263" width="56.85546875" customWidth="1"/>
    <col min="11264" max="11264" width="22.85546875" customWidth="1"/>
    <col min="11265" max="11265" width="10.5703125" customWidth="1"/>
    <col min="11518" max="11518" width="6.140625" customWidth="1"/>
    <col min="11519" max="11519" width="56.85546875" customWidth="1"/>
    <col min="11520" max="11520" width="22.85546875" customWidth="1"/>
    <col min="11521" max="11521" width="10.5703125" customWidth="1"/>
    <col min="11774" max="11774" width="6.140625" customWidth="1"/>
    <col min="11775" max="11775" width="56.85546875" customWidth="1"/>
    <col min="11776" max="11776" width="22.85546875" customWidth="1"/>
    <col min="11777" max="11777" width="10.5703125" customWidth="1"/>
    <col min="12030" max="12030" width="6.140625" customWidth="1"/>
    <col min="12031" max="12031" width="56.85546875" customWidth="1"/>
    <col min="12032" max="12032" width="22.85546875" customWidth="1"/>
    <col min="12033" max="12033" width="10.5703125" customWidth="1"/>
    <col min="12286" max="12286" width="6.140625" customWidth="1"/>
    <col min="12287" max="12287" width="56.85546875" customWidth="1"/>
    <col min="12288" max="12288" width="22.85546875" customWidth="1"/>
    <col min="12289" max="12289" width="10.5703125" customWidth="1"/>
    <col min="12542" max="12542" width="6.140625" customWidth="1"/>
    <col min="12543" max="12543" width="56.85546875" customWidth="1"/>
    <col min="12544" max="12544" width="22.85546875" customWidth="1"/>
    <col min="12545" max="12545" width="10.5703125" customWidth="1"/>
    <col min="12798" max="12798" width="6.140625" customWidth="1"/>
    <col min="12799" max="12799" width="56.85546875" customWidth="1"/>
    <col min="12800" max="12800" width="22.85546875" customWidth="1"/>
    <col min="12801" max="12801" width="10.5703125" customWidth="1"/>
    <col min="13054" max="13054" width="6.140625" customWidth="1"/>
    <col min="13055" max="13055" width="56.85546875" customWidth="1"/>
    <col min="13056" max="13056" width="22.85546875" customWidth="1"/>
    <col min="13057" max="13057" width="10.5703125" customWidth="1"/>
    <col min="13310" max="13310" width="6.140625" customWidth="1"/>
    <col min="13311" max="13311" width="56.85546875" customWidth="1"/>
    <col min="13312" max="13312" width="22.85546875" customWidth="1"/>
    <col min="13313" max="13313" width="10.5703125" customWidth="1"/>
    <col min="13566" max="13566" width="6.140625" customWidth="1"/>
    <col min="13567" max="13567" width="56.85546875" customWidth="1"/>
    <col min="13568" max="13568" width="22.85546875" customWidth="1"/>
    <col min="13569" max="13569" width="10.5703125" customWidth="1"/>
    <col min="13822" max="13822" width="6.140625" customWidth="1"/>
    <col min="13823" max="13823" width="56.85546875" customWidth="1"/>
    <col min="13824" max="13824" width="22.85546875" customWidth="1"/>
    <col min="13825" max="13825" width="10.5703125" customWidth="1"/>
    <col min="14078" max="14078" width="6.140625" customWidth="1"/>
    <col min="14079" max="14079" width="56.85546875" customWidth="1"/>
    <col min="14080" max="14080" width="22.85546875" customWidth="1"/>
    <col min="14081" max="14081" width="10.5703125" customWidth="1"/>
    <col min="14334" max="14334" width="6.140625" customWidth="1"/>
    <col min="14335" max="14335" width="56.85546875" customWidth="1"/>
    <col min="14336" max="14336" width="22.85546875" customWidth="1"/>
    <col min="14337" max="14337" width="10.5703125" customWidth="1"/>
    <col min="14590" max="14590" width="6.140625" customWidth="1"/>
    <col min="14591" max="14591" width="56.85546875" customWidth="1"/>
    <col min="14592" max="14592" width="22.85546875" customWidth="1"/>
    <col min="14593" max="14593" width="10.5703125" customWidth="1"/>
    <col min="14846" max="14846" width="6.140625" customWidth="1"/>
    <col min="14847" max="14847" width="56.85546875" customWidth="1"/>
    <col min="14848" max="14848" width="22.85546875" customWidth="1"/>
    <col min="14849" max="14849" width="10.5703125" customWidth="1"/>
    <col min="15102" max="15102" width="6.140625" customWidth="1"/>
    <col min="15103" max="15103" width="56.85546875" customWidth="1"/>
    <col min="15104" max="15104" width="22.85546875" customWidth="1"/>
    <col min="15105" max="15105" width="10.5703125" customWidth="1"/>
    <col min="15358" max="15358" width="6.140625" customWidth="1"/>
    <col min="15359" max="15359" width="56.85546875" customWidth="1"/>
    <col min="15360" max="15360" width="22.85546875" customWidth="1"/>
    <col min="15361" max="15361" width="10.5703125" customWidth="1"/>
    <col min="15614" max="15614" width="6.140625" customWidth="1"/>
    <col min="15615" max="15615" width="56.85546875" customWidth="1"/>
    <col min="15616" max="15616" width="22.85546875" customWidth="1"/>
    <col min="15617" max="15617" width="10.5703125" customWidth="1"/>
    <col min="15870" max="15870" width="6.140625" customWidth="1"/>
    <col min="15871" max="15871" width="56.85546875" customWidth="1"/>
    <col min="15872" max="15872" width="22.85546875" customWidth="1"/>
    <col min="15873" max="15873" width="10.5703125" customWidth="1"/>
    <col min="16126" max="16126" width="6.140625" customWidth="1"/>
    <col min="16127" max="16127" width="56.85546875" customWidth="1"/>
    <col min="16128" max="16128" width="22.85546875" customWidth="1"/>
    <col min="16129" max="16129" width="10.5703125" customWidth="1"/>
  </cols>
  <sheetData>
    <row r="1" spans="1:5" s="81" customFormat="1" ht="18.75">
      <c r="D1" s="121"/>
      <c r="E1" s="121"/>
    </row>
    <row r="2" spans="1:5" s="74" customFormat="1" ht="12.75">
      <c r="A2" s="74" t="s">
        <v>508</v>
      </c>
    </row>
    <row r="3" spans="1:5" s="71" customFormat="1" ht="15.75">
      <c r="A3" s="71" t="s">
        <v>509</v>
      </c>
    </row>
    <row r="4" spans="1:5" s="71" customFormat="1" ht="15.75">
      <c r="A4" s="71" t="s">
        <v>564</v>
      </c>
    </row>
    <row r="5" spans="1:5" s="71" customFormat="1" ht="15.75">
      <c r="A5" s="71" t="s">
        <v>510</v>
      </c>
    </row>
    <row r="6" spans="1:5" s="71" customFormat="1" ht="15.75">
      <c r="A6" s="71" t="s">
        <v>511</v>
      </c>
    </row>
    <row r="7" spans="1:5" s="71" customFormat="1" ht="15.75">
      <c r="A7" s="71" t="s">
        <v>591</v>
      </c>
    </row>
    <row r="8" spans="1:5" s="71" customFormat="1" ht="15.75"/>
    <row r="9" spans="1:5" s="81" customFormat="1"/>
    <row r="10" spans="1:5" s="89" customFormat="1" ht="18.75">
      <c r="A10" s="89" t="s">
        <v>512</v>
      </c>
      <c r="B10" s="90" t="s">
        <v>574</v>
      </c>
    </row>
    <row r="11" spans="1:5" s="89" customFormat="1" ht="18.75">
      <c r="B11" s="90" t="s">
        <v>573</v>
      </c>
    </row>
    <row r="12" spans="1:5" s="89" customFormat="1" ht="14.25">
      <c r="B12" s="91"/>
    </row>
    <row r="13" spans="1:5" s="92" customFormat="1" ht="15.75">
      <c r="B13" s="93" t="s">
        <v>513</v>
      </c>
    </row>
    <row r="14" spans="1:5" s="71" customFormat="1" ht="15.75">
      <c r="B14" s="76"/>
    </row>
    <row r="15" spans="1:5" s="71" customFormat="1" ht="15.75">
      <c r="B15" s="122" t="s">
        <v>575</v>
      </c>
    </row>
    <row r="16" spans="1:5" s="71" customFormat="1" ht="15.75">
      <c r="B16" s="95" t="s">
        <v>514</v>
      </c>
    </row>
    <row r="17" spans="1:5" s="71" customFormat="1" ht="15.75">
      <c r="B17" s="95"/>
    </row>
    <row r="18" spans="1:5" s="71" customFormat="1" ht="15.75">
      <c r="B18" s="95"/>
    </row>
    <row r="19" spans="1:5" s="71" customFormat="1" ht="15.75">
      <c r="A19" s="71" t="s">
        <v>576</v>
      </c>
      <c r="B19" s="95"/>
    </row>
    <row r="20" spans="1:5" s="71" customFormat="1" ht="15.75"/>
    <row r="21" spans="1:5" s="71" customFormat="1" ht="15.75">
      <c r="A21" s="71" t="s">
        <v>527</v>
      </c>
    </row>
    <row r="22" spans="1:5" s="71" customFormat="1" ht="15.75"/>
    <row r="23" spans="1:5" s="71" customFormat="1" ht="55.5" customHeight="1">
      <c r="A23" s="96" t="s">
        <v>456</v>
      </c>
      <c r="B23" s="97" t="s">
        <v>1</v>
      </c>
      <c r="C23" s="98" t="s">
        <v>567</v>
      </c>
      <c r="D23" s="98" t="s">
        <v>578</v>
      </c>
      <c r="E23" s="98" t="s">
        <v>577</v>
      </c>
    </row>
    <row r="24" spans="1:5" s="71" customFormat="1" ht="15.75">
      <c r="A24" s="99" t="s">
        <v>288</v>
      </c>
      <c r="B24" s="100" t="s">
        <v>457</v>
      </c>
      <c r="C24" s="101">
        <f>SUM(C25+C29+C35+C33)</f>
        <v>33066200</v>
      </c>
      <c r="D24" s="101">
        <f>SUM(D25+D29+D35+D33)</f>
        <v>33435000</v>
      </c>
      <c r="E24" s="101">
        <f t="shared" ref="E24:E54" si="0">SUM(D24/C24)*100</f>
        <v>101.11533832130695</v>
      </c>
    </row>
    <row r="25" spans="1:5" s="71" customFormat="1" ht="15.75">
      <c r="A25" s="102" t="s">
        <v>10</v>
      </c>
      <c r="B25" s="103" t="s">
        <v>9</v>
      </c>
      <c r="C25" s="104">
        <f>SUM(C26:C28)</f>
        <v>15158400</v>
      </c>
      <c r="D25" s="104">
        <f>SUM(D26:D28)</f>
        <v>15197200</v>
      </c>
      <c r="E25" s="101">
        <f t="shared" si="0"/>
        <v>100.25596369009921</v>
      </c>
    </row>
    <row r="26" spans="1:5" s="71" customFormat="1" ht="15.75">
      <c r="A26" s="105" t="s">
        <v>12</v>
      </c>
      <c r="B26" s="96" t="s">
        <v>458</v>
      </c>
      <c r="C26" s="106">
        <v>2050000</v>
      </c>
      <c r="D26" s="106">
        <v>2050000</v>
      </c>
      <c r="E26" s="101">
        <f t="shared" si="0"/>
        <v>100</v>
      </c>
    </row>
    <row r="27" spans="1:5" s="71" customFormat="1" ht="15.75">
      <c r="A27" s="105" t="s">
        <v>20</v>
      </c>
      <c r="B27" s="96" t="s">
        <v>32</v>
      </c>
      <c r="C27" s="106">
        <v>5825400</v>
      </c>
      <c r="D27" s="106">
        <v>5864200</v>
      </c>
      <c r="E27" s="101">
        <f t="shared" si="0"/>
        <v>100.66604868335223</v>
      </c>
    </row>
    <row r="28" spans="1:5" s="71" customFormat="1" ht="15.75">
      <c r="A28" s="105" t="s">
        <v>23</v>
      </c>
      <c r="B28" s="96" t="s">
        <v>459</v>
      </c>
      <c r="C28" s="106">
        <v>7283000</v>
      </c>
      <c r="D28" s="106">
        <v>7283000</v>
      </c>
      <c r="E28" s="101">
        <f t="shared" si="0"/>
        <v>100</v>
      </c>
    </row>
    <row r="29" spans="1:5" s="71" customFormat="1" ht="15.75">
      <c r="A29" s="102" t="s">
        <v>29</v>
      </c>
      <c r="B29" s="103" t="s">
        <v>460</v>
      </c>
      <c r="C29" s="104">
        <f>SUM(C30:C32)</f>
        <v>6027800</v>
      </c>
      <c r="D29" s="104">
        <f>SUM(D30:D32)</f>
        <v>6027800</v>
      </c>
      <c r="E29" s="101">
        <f t="shared" si="0"/>
        <v>100</v>
      </c>
    </row>
    <row r="30" spans="1:5" s="71" customFormat="1" ht="16.5" customHeight="1">
      <c r="A30" s="105" t="s">
        <v>31</v>
      </c>
      <c r="B30" s="96" t="s">
        <v>461</v>
      </c>
      <c r="C30" s="106">
        <v>712800</v>
      </c>
      <c r="D30" s="106">
        <v>712800</v>
      </c>
      <c r="E30" s="101">
        <f t="shared" si="0"/>
        <v>100</v>
      </c>
    </row>
    <row r="31" spans="1:5" s="71" customFormat="1" ht="16.5" customHeight="1">
      <c r="A31" s="105" t="s">
        <v>178</v>
      </c>
      <c r="B31" s="96" t="s">
        <v>462</v>
      </c>
      <c r="C31" s="106">
        <v>5305000</v>
      </c>
      <c r="D31" s="106">
        <v>5305000</v>
      </c>
      <c r="E31" s="101">
        <f t="shared" si="0"/>
        <v>100</v>
      </c>
    </row>
    <row r="32" spans="1:5" s="71" customFormat="1" ht="15.75">
      <c r="A32" s="105" t="s">
        <v>181</v>
      </c>
      <c r="B32" s="96" t="s">
        <v>463</v>
      </c>
      <c r="C32" s="106">
        <v>10000</v>
      </c>
      <c r="D32" s="106">
        <v>10000</v>
      </c>
      <c r="E32" s="101">
        <f t="shared" si="0"/>
        <v>100</v>
      </c>
    </row>
    <row r="33" spans="1:5" s="71" customFormat="1" ht="15.75">
      <c r="A33" s="102" t="s">
        <v>45</v>
      </c>
      <c r="B33" s="103" t="s">
        <v>464</v>
      </c>
      <c r="C33" s="104">
        <f>SUM(C34)</f>
        <v>9880000</v>
      </c>
      <c r="D33" s="104">
        <f>SUM(D34)</f>
        <v>10210000</v>
      </c>
      <c r="E33" s="101">
        <f t="shared" si="0"/>
        <v>103.34008097165992</v>
      </c>
    </row>
    <row r="34" spans="1:5" s="71" customFormat="1" ht="18" customHeight="1">
      <c r="A34" s="105" t="s">
        <v>47</v>
      </c>
      <c r="B34" s="96" t="s">
        <v>540</v>
      </c>
      <c r="C34" s="106">
        <v>9880000</v>
      </c>
      <c r="D34" s="106">
        <v>10210000</v>
      </c>
      <c r="E34" s="101">
        <f t="shared" si="0"/>
        <v>103.34008097165992</v>
      </c>
    </row>
    <row r="35" spans="1:5" s="71" customFormat="1" ht="15.75">
      <c r="A35" s="102" t="s">
        <v>257</v>
      </c>
      <c r="B35" s="103" t="s">
        <v>465</v>
      </c>
      <c r="C35" s="104">
        <f>SUM(C36)</f>
        <v>2000000</v>
      </c>
      <c r="D35" s="104">
        <f>SUM(D36)</f>
        <v>2000000</v>
      </c>
      <c r="E35" s="101">
        <f t="shared" si="0"/>
        <v>100</v>
      </c>
    </row>
    <row r="36" spans="1:5" s="71" customFormat="1" ht="18" customHeight="1">
      <c r="A36" s="105" t="s">
        <v>47</v>
      </c>
      <c r="B36" s="96" t="s">
        <v>541</v>
      </c>
      <c r="C36" s="106">
        <v>2000000</v>
      </c>
      <c r="D36" s="106">
        <v>2000000</v>
      </c>
      <c r="E36" s="101">
        <f t="shared" si="0"/>
        <v>100</v>
      </c>
    </row>
    <row r="37" spans="1:5" s="71" customFormat="1" ht="15.75">
      <c r="A37" s="99" t="s">
        <v>287</v>
      </c>
      <c r="B37" s="100" t="s">
        <v>466</v>
      </c>
      <c r="C37" s="101">
        <f>SUM(C38)</f>
        <v>23887425</v>
      </c>
      <c r="D37" s="101">
        <f>SUM(D38)</f>
        <v>24481225</v>
      </c>
      <c r="E37" s="101">
        <f t="shared" si="0"/>
        <v>102.48582674775535</v>
      </c>
    </row>
    <row r="38" spans="1:5" s="71" customFormat="1" ht="15.75">
      <c r="A38" s="102" t="s">
        <v>54</v>
      </c>
      <c r="B38" s="103" t="s">
        <v>467</v>
      </c>
      <c r="C38" s="104">
        <f>SUM(C39:C44)</f>
        <v>23887425</v>
      </c>
      <c r="D38" s="104">
        <f>SUM(D39:D44)</f>
        <v>24481225</v>
      </c>
      <c r="E38" s="101">
        <f t="shared" si="0"/>
        <v>102.48582674775535</v>
      </c>
    </row>
    <row r="39" spans="1:5" s="71" customFormat="1" ht="15.75">
      <c r="A39" s="105" t="s">
        <v>56</v>
      </c>
      <c r="B39" s="96" t="s">
        <v>468</v>
      </c>
      <c r="C39" s="106">
        <v>5780000</v>
      </c>
      <c r="D39" s="106">
        <v>5780000</v>
      </c>
      <c r="E39" s="101">
        <f t="shared" si="0"/>
        <v>100</v>
      </c>
    </row>
    <row r="40" spans="1:5" s="71" customFormat="1" ht="17.25" customHeight="1">
      <c r="A40" s="105" t="s">
        <v>60</v>
      </c>
      <c r="B40" s="96" t="s">
        <v>469</v>
      </c>
      <c r="C40" s="106">
        <v>260500</v>
      </c>
      <c r="D40" s="106">
        <v>260500</v>
      </c>
      <c r="E40" s="101">
        <f t="shared" si="0"/>
        <v>100</v>
      </c>
    </row>
    <row r="41" spans="1:5" s="71" customFormat="1" ht="16.5" customHeight="1">
      <c r="A41" s="105" t="s">
        <v>68</v>
      </c>
      <c r="B41" s="96" t="s">
        <v>470</v>
      </c>
      <c r="C41" s="106">
        <v>6273275</v>
      </c>
      <c r="D41" s="106">
        <v>6403275</v>
      </c>
      <c r="E41" s="101">
        <f t="shared" si="0"/>
        <v>102.07228281878284</v>
      </c>
    </row>
    <row r="42" spans="1:5" s="71" customFormat="1" ht="15.75">
      <c r="A42" s="105" t="s">
        <v>471</v>
      </c>
      <c r="B42" s="96" t="s">
        <v>472</v>
      </c>
      <c r="C42" s="106">
        <v>11153650</v>
      </c>
      <c r="D42" s="106">
        <v>11617450</v>
      </c>
      <c r="E42" s="101">
        <f t="shared" si="0"/>
        <v>104.15828002492458</v>
      </c>
    </row>
    <row r="43" spans="1:5" s="71" customFormat="1" ht="15.75">
      <c r="A43" s="105" t="s">
        <v>473</v>
      </c>
      <c r="B43" s="96" t="s">
        <v>200</v>
      </c>
      <c r="C43" s="106">
        <v>400000</v>
      </c>
      <c r="D43" s="106">
        <v>400000</v>
      </c>
      <c r="E43" s="101">
        <f t="shared" si="0"/>
        <v>100</v>
      </c>
    </row>
    <row r="44" spans="1:5" s="71" customFormat="1" ht="15.75">
      <c r="A44" s="105" t="s">
        <v>474</v>
      </c>
      <c r="B44" s="96" t="s">
        <v>475</v>
      </c>
      <c r="C44" s="106">
        <v>20000</v>
      </c>
      <c r="D44" s="106">
        <v>20000</v>
      </c>
      <c r="E44" s="101">
        <f t="shared" si="0"/>
        <v>100</v>
      </c>
    </row>
    <row r="45" spans="1:5" s="71" customFormat="1" ht="15.75">
      <c r="A45" s="105" t="s">
        <v>150</v>
      </c>
      <c r="B45" s="96" t="s">
        <v>476</v>
      </c>
      <c r="C45" s="106">
        <f>SUM(C24-C37)</f>
        <v>9178775</v>
      </c>
      <c r="D45" s="106">
        <f>SUM(D24-D37)</f>
        <v>8953775</v>
      </c>
      <c r="E45" s="101">
        <f t="shared" si="0"/>
        <v>97.548692499816141</v>
      </c>
    </row>
    <row r="46" spans="1:5" s="71" customFormat="1" ht="15.75">
      <c r="A46" s="105" t="s">
        <v>289</v>
      </c>
      <c r="B46" s="96" t="s">
        <v>477</v>
      </c>
      <c r="C46" s="106">
        <v>0</v>
      </c>
      <c r="D46" s="106">
        <v>0</v>
      </c>
      <c r="E46" s="101"/>
    </row>
    <row r="47" spans="1:5" s="71" customFormat="1" ht="15.75">
      <c r="A47" s="105" t="s">
        <v>434</v>
      </c>
      <c r="B47" s="96" t="s">
        <v>478</v>
      </c>
      <c r="C47" s="106">
        <f>SUM(C48)</f>
        <v>8778775</v>
      </c>
      <c r="D47" s="106">
        <f>SUM(D48)</f>
        <v>8553775</v>
      </c>
      <c r="E47" s="101">
        <f t="shared" si="0"/>
        <v>97.437000037021122</v>
      </c>
    </row>
    <row r="48" spans="1:5" s="71" customFormat="1" ht="14.25" customHeight="1">
      <c r="A48" s="105" t="s">
        <v>479</v>
      </c>
      <c r="B48" s="96" t="s">
        <v>480</v>
      </c>
      <c r="C48" s="106">
        <v>8778775</v>
      </c>
      <c r="D48" s="106">
        <v>8553775</v>
      </c>
      <c r="E48" s="101">
        <f t="shared" si="0"/>
        <v>97.437000037021122</v>
      </c>
    </row>
    <row r="49" spans="1:5" s="71" customFormat="1" ht="14.25" customHeight="1">
      <c r="A49" s="105" t="s">
        <v>481</v>
      </c>
      <c r="B49" s="96" t="s">
        <v>482</v>
      </c>
      <c r="C49" s="106">
        <f>SUM(C47-C46)</f>
        <v>8778775</v>
      </c>
      <c r="D49" s="106">
        <f>SUM(D47-D46)</f>
        <v>8553775</v>
      </c>
      <c r="E49" s="101">
        <f t="shared" si="0"/>
        <v>97.437000037021122</v>
      </c>
    </row>
    <row r="50" spans="1:5" s="71" customFormat="1" ht="15.75" customHeight="1">
      <c r="A50" s="105" t="s">
        <v>483</v>
      </c>
      <c r="B50" s="96" t="s">
        <v>484</v>
      </c>
      <c r="C50" s="106">
        <f>SUM(C45-C49)</f>
        <v>400000</v>
      </c>
      <c r="D50" s="106">
        <f>SUM(D45-D49)</f>
        <v>400000</v>
      </c>
      <c r="E50" s="101">
        <f t="shared" si="0"/>
        <v>100</v>
      </c>
    </row>
    <row r="51" spans="1:5" s="71" customFormat="1" ht="15.75" customHeight="1">
      <c r="A51" s="105" t="s">
        <v>485</v>
      </c>
      <c r="B51" s="96" t="s">
        <v>486</v>
      </c>
      <c r="C51" s="106">
        <v>0</v>
      </c>
      <c r="D51" s="106">
        <v>0</v>
      </c>
      <c r="E51" s="101"/>
    </row>
    <row r="52" spans="1:5" s="71" customFormat="1" ht="15.75">
      <c r="A52" s="105" t="s">
        <v>487</v>
      </c>
      <c r="B52" s="96" t="s">
        <v>542</v>
      </c>
      <c r="C52" s="106">
        <v>900000</v>
      </c>
      <c r="D52" s="106">
        <v>900000</v>
      </c>
      <c r="E52" s="101">
        <f t="shared" si="0"/>
        <v>100</v>
      </c>
    </row>
    <row r="53" spans="1:5" s="71" customFormat="1" ht="15.75">
      <c r="A53" s="105" t="s">
        <v>488</v>
      </c>
      <c r="B53" s="96" t="s">
        <v>489</v>
      </c>
      <c r="C53" s="106">
        <v>1300000</v>
      </c>
      <c r="D53" s="106">
        <v>1300000</v>
      </c>
      <c r="E53" s="101">
        <f t="shared" si="0"/>
        <v>100</v>
      </c>
    </row>
    <row r="54" spans="1:5" s="71" customFormat="1" ht="18" customHeight="1">
      <c r="A54" s="105" t="s">
        <v>490</v>
      </c>
      <c r="B54" s="96" t="s">
        <v>491</v>
      </c>
      <c r="C54" s="106">
        <f>SUM(C52-C53)</f>
        <v>-400000</v>
      </c>
      <c r="D54" s="106">
        <f>SUM(D52-D53)</f>
        <v>-400000</v>
      </c>
      <c r="E54" s="101">
        <f t="shared" si="0"/>
        <v>100</v>
      </c>
    </row>
    <row r="55" spans="1:5" s="71" customFormat="1" ht="15.75">
      <c r="A55" s="105" t="s">
        <v>493</v>
      </c>
      <c r="B55" s="96" t="s">
        <v>492</v>
      </c>
      <c r="C55" s="106">
        <f>SUM(C50+C51+C54)</f>
        <v>0</v>
      </c>
      <c r="D55" s="106">
        <f>SUM(D50+D51+D54)</f>
        <v>0</v>
      </c>
      <c r="E55" s="101"/>
    </row>
    <row r="56" spans="1:5" s="71" customFormat="1" ht="14.25" customHeight="1">
      <c r="A56" s="105" t="s">
        <v>568</v>
      </c>
      <c r="B56" s="27" t="s">
        <v>515</v>
      </c>
      <c r="C56" s="106">
        <v>0</v>
      </c>
      <c r="D56" s="106">
        <v>0</v>
      </c>
      <c r="E56" s="101"/>
    </row>
    <row r="57" spans="1:5" s="71" customFormat="1" ht="30.75" customHeight="1">
      <c r="A57" s="105" t="s">
        <v>569</v>
      </c>
      <c r="B57" s="96" t="s">
        <v>494</v>
      </c>
      <c r="C57" s="106">
        <v>0</v>
      </c>
      <c r="D57" s="106">
        <v>0</v>
      </c>
      <c r="E57" s="101"/>
    </row>
    <row r="58" spans="1:5" s="71" customFormat="1" ht="15.75">
      <c r="A58" s="107"/>
      <c r="B58" s="108"/>
      <c r="C58" s="109"/>
      <c r="D58" s="109"/>
      <c r="E58" s="109"/>
    </row>
    <row r="64" spans="1:5" s="71" customFormat="1" ht="15.75"/>
    <row r="65" spans="2:2" s="71" customFormat="1" ht="15.75"/>
    <row r="66" spans="2:2" s="71" customFormat="1" ht="15.75"/>
    <row r="67" spans="2:2" s="71" customFormat="1" ht="15.75"/>
    <row r="68" spans="2:2" s="71" customFormat="1" ht="15.75"/>
    <row r="69" spans="2:2" s="71" customFormat="1" ht="15.75"/>
    <row r="70" spans="2:2" s="71" customFormat="1" ht="15.75"/>
    <row r="71" spans="2:2" s="71" customFormat="1" ht="15.75"/>
    <row r="72" spans="2:2" s="71" customFormat="1" ht="15.75"/>
    <row r="73" spans="2:2" s="71" customFormat="1" ht="15.75"/>
    <row r="74" spans="2:2" s="71" customFormat="1" ht="15.75"/>
    <row r="75" spans="2:2" s="71" customFormat="1" ht="15.75"/>
    <row r="76" spans="2:2" s="71" customFormat="1" ht="15.75"/>
    <row r="77" spans="2:2" s="71" customFormat="1" ht="15.75"/>
    <row r="78" spans="2:2" s="71" customFormat="1" ht="15.75">
      <c r="B78" s="95"/>
    </row>
    <row r="79" spans="2:2" s="71" customFormat="1" ht="15.75"/>
    <row r="80" spans="2:2" s="71" customFormat="1" ht="15.75"/>
    <row r="81" s="71" customFormat="1" ht="15.75"/>
    <row r="82" s="71" customFormat="1" ht="15.75"/>
    <row r="83" s="71" customFormat="1" ht="15.75"/>
    <row r="84" s="71" customFormat="1" ht="15.75"/>
    <row r="85" s="71" customFormat="1" ht="15.75"/>
    <row r="86" s="71" customFormat="1" ht="15.75"/>
    <row r="87" s="71" customFormat="1" ht="15.75"/>
    <row r="88" s="71" customFormat="1" ht="15.75"/>
    <row r="89" s="71" customFormat="1" ht="15.75"/>
    <row r="90" s="71" customFormat="1" ht="15.75"/>
    <row r="91" s="71" customFormat="1" ht="15.75"/>
  </sheetData>
  <pageMargins left="0.98425196850393704" right="1.102362204724409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2"/>
  <sheetViews>
    <sheetView zoomScale="120" zoomScaleNormal="120" workbookViewId="0">
      <selection activeCell="B3" sqref="B3"/>
    </sheetView>
  </sheetViews>
  <sheetFormatPr defaultRowHeight="15"/>
  <cols>
    <col min="1" max="1" width="6.85546875" style="16" customWidth="1"/>
    <col min="2" max="2" width="6.7109375" style="16" customWidth="1"/>
    <col min="3" max="3" width="7" style="16" customWidth="1"/>
    <col min="4" max="4" width="6.5703125" style="73" customWidth="1"/>
    <col min="5" max="5" width="75.140625" style="74" customWidth="1"/>
    <col min="6" max="6" width="12.28515625" style="75" hidden="1" customWidth="1"/>
    <col min="7" max="7" width="14.28515625" style="75" customWidth="1"/>
    <col min="8" max="8" width="11.42578125" style="75" customWidth="1"/>
    <col min="9" max="9" width="9" style="75" customWidth="1"/>
    <col min="211" max="211" width="6.85546875" customWidth="1"/>
    <col min="212" max="212" width="6.7109375" customWidth="1"/>
    <col min="213" max="213" width="7.85546875" customWidth="1"/>
    <col min="214" max="214" width="6.5703125" customWidth="1"/>
    <col min="215" max="215" width="59.85546875" customWidth="1"/>
    <col min="216" max="216" width="12.28515625" customWidth="1"/>
    <col min="217" max="217" width="10.85546875" customWidth="1"/>
    <col min="218" max="218" width="12" customWidth="1"/>
    <col min="219" max="219" width="10.140625" customWidth="1"/>
    <col min="467" max="467" width="6.85546875" customWidth="1"/>
    <col min="468" max="468" width="6.7109375" customWidth="1"/>
    <col min="469" max="469" width="7.85546875" customWidth="1"/>
    <col min="470" max="470" width="6.5703125" customWidth="1"/>
    <col min="471" max="471" width="59.85546875" customWidth="1"/>
    <col min="472" max="472" width="12.28515625" customWidth="1"/>
    <col min="473" max="473" width="10.85546875" customWidth="1"/>
    <col min="474" max="474" width="12" customWidth="1"/>
    <col min="475" max="475" width="10.140625" customWidth="1"/>
    <col min="723" max="723" width="6.85546875" customWidth="1"/>
    <col min="724" max="724" width="6.7109375" customWidth="1"/>
    <col min="725" max="725" width="7.85546875" customWidth="1"/>
    <col min="726" max="726" width="6.5703125" customWidth="1"/>
    <col min="727" max="727" width="59.85546875" customWidth="1"/>
    <col min="728" max="728" width="12.28515625" customWidth="1"/>
    <col min="729" max="729" width="10.85546875" customWidth="1"/>
    <col min="730" max="730" width="12" customWidth="1"/>
    <col min="731" max="731" width="10.140625" customWidth="1"/>
    <col min="979" max="979" width="6.85546875" customWidth="1"/>
    <col min="980" max="980" width="6.7109375" customWidth="1"/>
    <col min="981" max="981" width="7.85546875" customWidth="1"/>
    <col min="982" max="982" width="6.5703125" customWidth="1"/>
    <col min="983" max="983" width="59.85546875" customWidth="1"/>
    <col min="984" max="984" width="12.28515625" customWidth="1"/>
    <col min="985" max="985" width="10.85546875" customWidth="1"/>
    <col min="986" max="986" width="12" customWidth="1"/>
    <col min="987" max="987" width="10.140625" customWidth="1"/>
    <col min="1235" max="1235" width="6.85546875" customWidth="1"/>
    <col min="1236" max="1236" width="6.7109375" customWidth="1"/>
    <col min="1237" max="1237" width="7.85546875" customWidth="1"/>
    <col min="1238" max="1238" width="6.5703125" customWidth="1"/>
    <col min="1239" max="1239" width="59.85546875" customWidth="1"/>
    <col min="1240" max="1240" width="12.28515625" customWidth="1"/>
    <col min="1241" max="1241" width="10.85546875" customWidth="1"/>
    <col min="1242" max="1242" width="12" customWidth="1"/>
    <col min="1243" max="1243" width="10.140625" customWidth="1"/>
    <col min="1491" max="1491" width="6.85546875" customWidth="1"/>
    <col min="1492" max="1492" width="6.7109375" customWidth="1"/>
    <col min="1493" max="1493" width="7.85546875" customWidth="1"/>
    <col min="1494" max="1494" width="6.5703125" customWidth="1"/>
    <col min="1495" max="1495" width="59.85546875" customWidth="1"/>
    <col min="1496" max="1496" width="12.28515625" customWidth="1"/>
    <col min="1497" max="1497" width="10.85546875" customWidth="1"/>
    <col min="1498" max="1498" width="12" customWidth="1"/>
    <col min="1499" max="1499" width="10.140625" customWidth="1"/>
    <col min="1747" max="1747" width="6.85546875" customWidth="1"/>
    <col min="1748" max="1748" width="6.7109375" customWidth="1"/>
    <col min="1749" max="1749" width="7.85546875" customWidth="1"/>
    <col min="1750" max="1750" width="6.5703125" customWidth="1"/>
    <col min="1751" max="1751" width="59.85546875" customWidth="1"/>
    <col min="1752" max="1752" width="12.28515625" customWidth="1"/>
    <col min="1753" max="1753" width="10.85546875" customWidth="1"/>
    <col min="1754" max="1754" width="12" customWidth="1"/>
    <col min="1755" max="1755" width="10.140625" customWidth="1"/>
    <col min="2003" max="2003" width="6.85546875" customWidth="1"/>
    <col min="2004" max="2004" width="6.7109375" customWidth="1"/>
    <col min="2005" max="2005" width="7.85546875" customWidth="1"/>
    <col min="2006" max="2006" width="6.5703125" customWidth="1"/>
    <col min="2007" max="2007" width="59.85546875" customWidth="1"/>
    <col min="2008" max="2008" width="12.28515625" customWidth="1"/>
    <col min="2009" max="2009" width="10.85546875" customWidth="1"/>
    <col min="2010" max="2010" width="12" customWidth="1"/>
    <col min="2011" max="2011" width="10.140625" customWidth="1"/>
    <col min="2259" max="2259" width="6.85546875" customWidth="1"/>
    <col min="2260" max="2260" width="6.7109375" customWidth="1"/>
    <col min="2261" max="2261" width="7.85546875" customWidth="1"/>
    <col min="2262" max="2262" width="6.5703125" customWidth="1"/>
    <col min="2263" max="2263" width="59.85546875" customWidth="1"/>
    <col min="2264" max="2264" width="12.28515625" customWidth="1"/>
    <col min="2265" max="2265" width="10.85546875" customWidth="1"/>
    <col min="2266" max="2266" width="12" customWidth="1"/>
    <col min="2267" max="2267" width="10.140625" customWidth="1"/>
    <col min="2515" max="2515" width="6.85546875" customWidth="1"/>
    <col min="2516" max="2516" width="6.7109375" customWidth="1"/>
    <col min="2517" max="2517" width="7.85546875" customWidth="1"/>
    <col min="2518" max="2518" width="6.5703125" customWidth="1"/>
    <col min="2519" max="2519" width="59.85546875" customWidth="1"/>
    <col min="2520" max="2520" width="12.28515625" customWidth="1"/>
    <col min="2521" max="2521" width="10.85546875" customWidth="1"/>
    <col min="2522" max="2522" width="12" customWidth="1"/>
    <col min="2523" max="2523" width="10.140625" customWidth="1"/>
    <col min="2771" max="2771" width="6.85546875" customWidth="1"/>
    <col min="2772" max="2772" width="6.7109375" customWidth="1"/>
    <col min="2773" max="2773" width="7.85546875" customWidth="1"/>
    <col min="2774" max="2774" width="6.5703125" customWidth="1"/>
    <col min="2775" max="2775" width="59.85546875" customWidth="1"/>
    <col min="2776" max="2776" width="12.28515625" customWidth="1"/>
    <col min="2777" max="2777" width="10.85546875" customWidth="1"/>
    <col min="2778" max="2778" width="12" customWidth="1"/>
    <col min="2779" max="2779" width="10.140625" customWidth="1"/>
    <col min="3027" max="3027" width="6.85546875" customWidth="1"/>
    <col min="3028" max="3028" width="6.7109375" customWidth="1"/>
    <col min="3029" max="3029" width="7.85546875" customWidth="1"/>
    <col min="3030" max="3030" width="6.5703125" customWidth="1"/>
    <col min="3031" max="3031" width="59.85546875" customWidth="1"/>
    <col min="3032" max="3032" width="12.28515625" customWidth="1"/>
    <col min="3033" max="3033" width="10.85546875" customWidth="1"/>
    <col min="3034" max="3034" width="12" customWidth="1"/>
    <col min="3035" max="3035" width="10.140625" customWidth="1"/>
    <col min="3283" max="3283" width="6.85546875" customWidth="1"/>
    <col min="3284" max="3284" width="6.7109375" customWidth="1"/>
    <col min="3285" max="3285" width="7.85546875" customWidth="1"/>
    <col min="3286" max="3286" width="6.5703125" customWidth="1"/>
    <col min="3287" max="3287" width="59.85546875" customWidth="1"/>
    <col min="3288" max="3288" width="12.28515625" customWidth="1"/>
    <col min="3289" max="3289" width="10.85546875" customWidth="1"/>
    <col min="3290" max="3290" width="12" customWidth="1"/>
    <col min="3291" max="3291" width="10.140625" customWidth="1"/>
    <col min="3539" max="3539" width="6.85546875" customWidth="1"/>
    <col min="3540" max="3540" width="6.7109375" customWidth="1"/>
    <col min="3541" max="3541" width="7.85546875" customWidth="1"/>
    <col min="3542" max="3542" width="6.5703125" customWidth="1"/>
    <col min="3543" max="3543" width="59.85546875" customWidth="1"/>
    <col min="3544" max="3544" width="12.28515625" customWidth="1"/>
    <col min="3545" max="3545" width="10.85546875" customWidth="1"/>
    <col min="3546" max="3546" width="12" customWidth="1"/>
    <col min="3547" max="3547" width="10.140625" customWidth="1"/>
    <col min="3795" max="3795" width="6.85546875" customWidth="1"/>
    <col min="3796" max="3796" width="6.7109375" customWidth="1"/>
    <col min="3797" max="3797" width="7.85546875" customWidth="1"/>
    <col min="3798" max="3798" width="6.5703125" customWidth="1"/>
    <col min="3799" max="3799" width="59.85546875" customWidth="1"/>
    <col min="3800" max="3800" width="12.28515625" customWidth="1"/>
    <col min="3801" max="3801" width="10.85546875" customWidth="1"/>
    <col min="3802" max="3802" width="12" customWidth="1"/>
    <col min="3803" max="3803" width="10.140625" customWidth="1"/>
    <col min="4051" max="4051" width="6.85546875" customWidth="1"/>
    <col min="4052" max="4052" width="6.7109375" customWidth="1"/>
    <col min="4053" max="4053" width="7.85546875" customWidth="1"/>
    <col min="4054" max="4054" width="6.5703125" customWidth="1"/>
    <col min="4055" max="4055" width="59.85546875" customWidth="1"/>
    <col min="4056" max="4056" width="12.28515625" customWidth="1"/>
    <col min="4057" max="4057" width="10.85546875" customWidth="1"/>
    <col min="4058" max="4058" width="12" customWidth="1"/>
    <col min="4059" max="4059" width="10.140625" customWidth="1"/>
    <col min="4307" max="4307" width="6.85546875" customWidth="1"/>
    <col min="4308" max="4308" width="6.7109375" customWidth="1"/>
    <col min="4309" max="4309" width="7.85546875" customWidth="1"/>
    <col min="4310" max="4310" width="6.5703125" customWidth="1"/>
    <col min="4311" max="4311" width="59.85546875" customWidth="1"/>
    <col min="4312" max="4312" width="12.28515625" customWidth="1"/>
    <col min="4313" max="4313" width="10.85546875" customWidth="1"/>
    <col min="4314" max="4314" width="12" customWidth="1"/>
    <col min="4315" max="4315" width="10.140625" customWidth="1"/>
    <col min="4563" max="4563" width="6.85546875" customWidth="1"/>
    <col min="4564" max="4564" width="6.7109375" customWidth="1"/>
    <col min="4565" max="4565" width="7.85546875" customWidth="1"/>
    <col min="4566" max="4566" width="6.5703125" customWidth="1"/>
    <col min="4567" max="4567" width="59.85546875" customWidth="1"/>
    <col min="4568" max="4568" width="12.28515625" customWidth="1"/>
    <col min="4569" max="4569" width="10.85546875" customWidth="1"/>
    <col min="4570" max="4570" width="12" customWidth="1"/>
    <col min="4571" max="4571" width="10.140625" customWidth="1"/>
    <col min="4819" max="4819" width="6.85546875" customWidth="1"/>
    <col min="4820" max="4820" width="6.7109375" customWidth="1"/>
    <col min="4821" max="4821" width="7.85546875" customWidth="1"/>
    <col min="4822" max="4822" width="6.5703125" customWidth="1"/>
    <col min="4823" max="4823" width="59.85546875" customWidth="1"/>
    <col min="4824" max="4824" width="12.28515625" customWidth="1"/>
    <col min="4825" max="4825" width="10.85546875" customWidth="1"/>
    <col min="4826" max="4826" width="12" customWidth="1"/>
    <col min="4827" max="4827" width="10.140625" customWidth="1"/>
    <col min="5075" max="5075" width="6.85546875" customWidth="1"/>
    <col min="5076" max="5076" width="6.7109375" customWidth="1"/>
    <col min="5077" max="5077" width="7.85546875" customWidth="1"/>
    <col min="5078" max="5078" width="6.5703125" customWidth="1"/>
    <col min="5079" max="5079" width="59.85546875" customWidth="1"/>
    <col min="5080" max="5080" width="12.28515625" customWidth="1"/>
    <col min="5081" max="5081" width="10.85546875" customWidth="1"/>
    <col min="5082" max="5082" width="12" customWidth="1"/>
    <col min="5083" max="5083" width="10.140625" customWidth="1"/>
    <col min="5331" max="5331" width="6.85546875" customWidth="1"/>
    <col min="5332" max="5332" width="6.7109375" customWidth="1"/>
    <col min="5333" max="5333" width="7.85546875" customWidth="1"/>
    <col min="5334" max="5334" width="6.5703125" customWidth="1"/>
    <col min="5335" max="5335" width="59.85546875" customWidth="1"/>
    <col min="5336" max="5336" width="12.28515625" customWidth="1"/>
    <col min="5337" max="5337" width="10.85546875" customWidth="1"/>
    <col min="5338" max="5338" width="12" customWidth="1"/>
    <col min="5339" max="5339" width="10.140625" customWidth="1"/>
    <col min="5587" max="5587" width="6.85546875" customWidth="1"/>
    <col min="5588" max="5588" width="6.7109375" customWidth="1"/>
    <col min="5589" max="5589" width="7.85546875" customWidth="1"/>
    <col min="5590" max="5590" width="6.5703125" customWidth="1"/>
    <col min="5591" max="5591" width="59.85546875" customWidth="1"/>
    <col min="5592" max="5592" width="12.28515625" customWidth="1"/>
    <col min="5593" max="5593" width="10.85546875" customWidth="1"/>
    <col min="5594" max="5594" width="12" customWidth="1"/>
    <col min="5595" max="5595" width="10.140625" customWidth="1"/>
    <col min="5843" max="5843" width="6.85546875" customWidth="1"/>
    <col min="5844" max="5844" width="6.7109375" customWidth="1"/>
    <col min="5845" max="5845" width="7.85546875" customWidth="1"/>
    <col min="5846" max="5846" width="6.5703125" customWidth="1"/>
    <col min="5847" max="5847" width="59.85546875" customWidth="1"/>
    <col min="5848" max="5848" width="12.28515625" customWidth="1"/>
    <col min="5849" max="5849" width="10.85546875" customWidth="1"/>
    <col min="5850" max="5850" width="12" customWidth="1"/>
    <col min="5851" max="5851" width="10.140625" customWidth="1"/>
    <col min="6099" max="6099" width="6.85546875" customWidth="1"/>
    <col min="6100" max="6100" width="6.7109375" customWidth="1"/>
    <col min="6101" max="6101" width="7.85546875" customWidth="1"/>
    <col min="6102" max="6102" width="6.5703125" customWidth="1"/>
    <col min="6103" max="6103" width="59.85546875" customWidth="1"/>
    <col min="6104" max="6104" width="12.28515625" customWidth="1"/>
    <col min="6105" max="6105" width="10.85546875" customWidth="1"/>
    <col min="6106" max="6106" width="12" customWidth="1"/>
    <col min="6107" max="6107" width="10.140625" customWidth="1"/>
    <col min="6355" max="6355" width="6.85546875" customWidth="1"/>
    <col min="6356" max="6356" width="6.7109375" customWidth="1"/>
    <col min="6357" max="6357" width="7.85546875" customWidth="1"/>
    <col min="6358" max="6358" width="6.5703125" customWidth="1"/>
    <col min="6359" max="6359" width="59.85546875" customWidth="1"/>
    <col min="6360" max="6360" width="12.28515625" customWidth="1"/>
    <col min="6361" max="6361" width="10.85546875" customWidth="1"/>
    <col min="6362" max="6362" width="12" customWidth="1"/>
    <col min="6363" max="6363" width="10.140625" customWidth="1"/>
    <col min="6611" max="6611" width="6.85546875" customWidth="1"/>
    <col min="6612" max="6612" width="6.7109375" customWidth="1"/>
    <col min="6613" max="6613" width="7.85546875" customWidth="1"/>
    <col min="6614" max="6614" width="6.5703125" customWidth="1"/>
    <col min="6615" max="6615" width="59.85546875" customWidth="1"/>
    <col min="6616" max="6616" width="12.28515625" customWidth="1"/>
    <col min="6617" max="6617" width="10.85546875" customWidth="1"/>
    <col min="6618" max="6618" width="12" customWidth="1"/>
    <col min="6619" max="6619" width="10.140625" customWidth="1"/>
    <col min="6867" max="6867" width="6.85546875" customWidth="1"/>
    <col min="6868" max="6868" width="6.7109375" customWidth="1"/>
    <col min="6869" max="6869" width="7.85546875" customWidth="1"/>
    <col min="6870" max="6870" width="6.5703125" customWidth="1"/>
    <col min="6871" max="6871" width="59.85546875" customWidth="1"/>
    <col min="6872" max="6872" width="12.28515625" customWidth="1"/>
    <col min="6873" max="6873" width="10.85546875" customWidth="1"/>
    <col min="6874" max="6874" width="12" customWidth="1"/>
    <col min="6875" max="6875" width="10.140625" customWidth="1"/>
    <col min="7123" max="7123" width="6.85546875" customWidth="1"/>
    <col min="7124" max="7124" width="6.7109375" customWidth="1"/>
    <col min="7125" max="7125" width="7.85546875" customWidth="1"/>
    <col min="7126" max="7126" width="6.5703125" customWidth="1"/>
    <col min="7127" max="7127" width="59.85546875" customWidth="1"/>
    <col min="7128" max="7128" width="12.28515625" customWidth="1"/>
    <col min="7129" max="7129" width="10.85546875" customWidth="1"/>
    <col min="7130" max="7130" width="12" customWidth="1"/>
    <col min="7131" max="7131" width="10.140625" customWidth="1"/>
    <col min="7379" max="7379" width="6.85546875" customWidth="1"/>
    <col min="7380" max="7380" width="6.7109375" customWidth="1"/>
    <col min="7381" max="7381" width="7.85546875" customWidth="1"/>
    <col min="7382" max="7382" width="6.5703125" customWidth="1"/>
    <col min="7383" max="7383" width="59.85546875" customWidth="1"/>
    <col min="7384" max="7384" width="12.28515625" customWidth="1"/>
    <col min="7385" max="7385" width="10.85546875" customWidth="1"/>
    <col min="7386" max="7386" width="12" customWidth="1"/>
    <col min="7387" max="7387" width="10.140625" customWidth="1"/>
    <col min="7635" max="7635" width="6.85546875" customWidth="1"/>
    <col min="7636" max="7636" width="6.7109375" customWidth="1"/>
    <col min="7637" max="7637" width="7.85546875" customWidth="1"/>
    <col min="7638" max="7638" width="6.5703125" customWidth="1"/>
    <col min="7639" max="7639" width="59.85546875" customWidth="1"/>
    <col min="7640" max="7640" width="12.28515625" customWidth="1"/>
    <col min="7641" max="7641" width="10.85546875" customWidth="1"/>
    <col min="7642" max="7642" width="12" customWidth="1"/>
    <col min="7643" max="7643" width="10.140625" customWidth="1"/>
    <col min="7891" max="7891" width="6.85546875" customWidth="1"/>
    <col min="7892" max="7892" width="6.7109375" customWidth="1"/>
    <col min="7893" max="7893" width="7.85546875" customWidth="1"/>
    <col min="7894" max="7894" width="6.5703125" customWidth="1"/>
    <col min="7895" max="7895" width="59.85546875" customWidth="1"/>
    <col min="7896" max="7896" width="12.28515625" customWidth="1"/>
    <col min="7897" max="7897" width="10.85546875" customWidth="1"/>
    <col min="7898" max="7898" width="12" customWidth="1"/>
    <col min="7899" max="7899" width="10.140625" customWidth="1"/>
    <col min="8147" max="8147" width="6.85546875" customWidth="1"/>
    <col min="8148" max="8148" width="6.7109375" customWidth="1"/>
    <col min="8149" max="8149" width="7.85546875" customWidth="1"/>
    <col min="8150" max="8150" width="6.5703125" customWidth="1"/>
    <col min="8151" max="8151" width="59.85546875" customWidth="1"/>
    <col min="8152" max="8152" width="12.28515625" customWidth="1"/>
    <col min="8153" max="8153" width="10.85546875" customWidth="1"/>
    <col min="8154" max="8154" width="12" customWidth="1"/>
    <col min="8155" max="8155" width="10.140625" customWidth="1"/>
    <col min="8403" max="8403" width="6.85546875" customWidth="1"/>
    <col min="8404" max="8404" width="6.7109375" customWidth="1"/>
    <col min="8405" max="8405" width="7.85546875" customWidth="1"/>
    <col min="8406" max="8406" width="6.5703125" customWidth="1"/>
    <col min="8407" max="8407" width="59.85546875" customWidth="1"/>
    <col min="8408" max="8408" width="12.28515625" customWidth="1"/>
    <col min="8409" max="8409" width="10.85546875" customWidth="1"/>
    <col min="8410" max="8410" width="12" customWidth="1"/>
    <col min="8411" max="8411" width="10.140625" customWidth="1"/>
    <col min="8659" max="8659" width="6.85546875" customWidth="1"/>
    <col min="8660" max="8660" width="6.7109375" customWidth="1"/>
    <col min="8661" max="8661" width="7.85546875" customWidth="1"/>
    <col min="8662" max="8662" width="6.5703125" customWidth="1"/>
    <col min="8663" max="8663" width="59.85546875" customWidth="1"/>
    <col min="8664" max="8664" width="12.28515625" customWidth="1"/>
    <col min="8665" max="8665" width="10.85546875" customWidth="1"/>
    <col min="8666" max="8666" width="12" customWidth="1"/>
    <col min="8667" max="8667" width="10.140625" customWidth="1"/>
    <col min="8915" max="8915" width="6.85546875" customWidth="1"/>
    <col min="8916" max="8916" width="6.7109375" customWidth="1"/>
    <col min="8917" max="8917" width="7.85546875" customWidth="1"/>
    <col min="8918" max="8918" width="6.5703125" customWidth="1"/>
    <col min="8919" max="8919" width="59.85546875" customWidth="1"/>
    <col min="8920" max="8920" width="12.28515625" customWidth="1"/>
    <col min="8921" max="8921" width="10.85546875" customWidth="1"/>
    <col min="8922" max="8922" width="12" customWidth="1"/>
    <col min="8923" max="8923" width="10.140625" customWidth="1"/>
    <col min="9171" max="9171" width="6.85546875" customWidth="1"/>
    <col min="9172" max="9172" width="6.7109375" customWidth="1"/>
    <col min="9173" max="9173" width="7.85546875" customWidth="1"/>
    <col min="9174" max="9174" width="6.5703125" customWidth="1"/>
    <col min="9175" max="9175" width="59.85546875" customWidth="1"/>
    <col min="9176" max="9176" width="12.28515625" customWidth="1"/>
    <col min="9177" max="9177" width="10.85546875" customWidth="1"/>
    <col min="9178" max="9178" width="12" customWidth="1"/>
    <col min="9179" max="9179" width="10.140625" customWidth="1"/>
    <col min="9427" max="9427" width="6.85546875" customWidth="1"/>
    <col min="9428" max="9428" width="6.7109375" customWidth="1"/>
    <col min="9429" max="9429" width="7.85546875" customWidth="1"/>
    <col min="9430" max="9430" width="6.5703125" customWidth="1"/>
    <col min="9431" max="9431" width="59.85546875" customWidth="1"/>
    <col min="9432" max="9432" width="12.28515625" customWidth="1"/>
    <col min="9433" max="9433" width="10.85546875" customWidth="1"/>
    <col min="9434" max="9434" width="12" customWidth="1"/>
    <col min="9435" max="9435" width="10.140625" customWidth="1"/>
    <col min="9683" max="9683" width="6.85546875" customWidth="1"/>
    <col min="9684" max="9684" width="6.7109375" customWidth="1"/>
    <col min="9685" max="9685" width="7.85546875" customWidth="1"/>
    <col min="9686" max="9686" width="6.5703125" customWidth="1"/>
    <col min="9687" max="9687" width="59.85546875" customWidth="1"/>
    <col min="9688" max="9688" width="12.28515625" customWidth="1"/>
    <col min="9689" max="9689" width="10.85546875" customWidth="1"/>
    <col min="9690" max="9690" width="12" customWidth="1"/>
    <col min="9691" max="9691" width="10.140625" customWidth="1"/>
    <col min="9939" max="9939" width="6.85546875" customWidth="1"/>
    <col min="9940" max="9940" width="6.7109375" customWidth="1"/>
    <col min="9941" max="9941" width="7.85546875" customWidth="1"/>
    <col min="9942" max="9942" width="6.5703125" customWidth="1"/>
    <col min="9943" max="9943" width="59.85546875" customWidth="1"/>
    <col min="9944" max="9944" width="12.28515625" customWidth="1"/>
    <col min="9945" max="9945" width="10.85546875" customWidth="1"/>
    <col min="9946" max="9946" width="12" customWidth="1"/>
    <col min="9947" max="9947" width="10.140625" customWidth="1"/>
    <col min="10195" max="10195" width="6.85546875" customWidth="1"/>
    <col min="10196" max="10196" width="6.7109375" customWidth="1"/>
    <col min="10197" max="10197" width="7.85546875" customWidth="1"/>
    <col min="10198" max="10198" width="6.5703125" customWidth="1"/>
    <col min="10199" max="10199" width="59.85546875" customWidth="1"/>
    <col min="10200" max="10200" width="12.28515625" customWidth="1"/>
    <col min="10201" max="10201" width="10.85546875" customWidth="1"/>
    <col min="10202" max="10202" width="12" customWidth="1"/>
    <col min="10203" max="10203" width="10.140625" customWidth="1"/>
    <col min="10451" max="10451" width="6.85546875" customWidth="1"/>
    <col min="10452" max="10452" width="6.7109375" customWidth="1"/>
    <col min="10453" max="10453" width="7.85546875" customWidth="1"/>
    <col min="10454" max="10454" width="6.5703125" customWidth="1"/>
    <col min="10455" max="10455" width="59.85546875" customWidth="1"/>
    <col min="10456" max="10456" width="12.28515625" customWidth="1"/>
    <col min="10457" max="10457" width="10.85546875" customWidth="1"/>
    <col min="10458" max="10458" width="12" customWidth="1"/>
    <col min="10459" max="10459" width="10.140625" customWidth="1"/>
    <col min="10707" max="10707" width="6.85546875" customWidth="1"/>
    <col min="10708" max="10708" width="6.7109375" customWidth="1"/>
    <col min="10709" max="10709" width="7.85546875" customWidth="1"/>
    <col min="10710" max="10710" width="6.5703125" customWidth="1"/>
    <col min="10711" max="10711" width="59.85546875" customWidth="1"/>
    <col min="10712" max="10712" width="12.28515625" customWidth="1"/>
    <col min="10713" max="10713" width="10.85546875" customWidth="1"/>
    <col min="10714" max="10714" width="12" customWidth="1"/>
    <col min="10715" max="10715" width="10.140625" customWidth="1"/>
    <col min="10963" max="10963" width="6.85546875" customWidth="1"/>
    <col min="10964" max="10964" width="6.7109375" customWidth="1"/>
    <col min="10965" max="10965" width="7.85546875" customWidth="1"/>
    <col min="10966" max="10966" width="6.5703125" customWidth="1"/>
    <col min="10967" max="10967" width="59.85546875" customWidth="1"/>
    <col min="10968" max="10968" width="12.28515625" customWidth="1"/>
    <col min="10969" max="10969" width="10.85546875" customWidth="1"/>
    <col min="10970" max="10970" width="12" customWidth="1"/>
    <col min="10971" max="10971" width="10.140625" customWidth="1"/>
    <col min="11219" max="11219" width="6.85546875" customWidth="1"/>
    <col min="11220" max="11220" width="6.7109375" customWidth="1"/>
    <col min="11221" max="11221" width="7.85546875" customWidth="1"/>
    <col min="11222" max="11222" width="6.5703125" customWidth="1"/>
    <col min="11223" max="11223" width="59.85546875" customWidth="1"/>
    <col min="11224" max="11224" width="12.28515625" customWidth="1"/>
    <col min="11225" max="11225" width="10.85546875" customWidth="1"/>
    <col min="11226" max="11226" width="12" customWidth="1"/>
    <col min="11227" max="11227" width="10.140625" customWidth="1"/>
    <col min="11475" max="11475" width="6.85546875" customWidth="1"/>
    <col min="11476" max="11476" width="6.7109375" customWidth="1"/>
    <col min="11477" max="11477" width="7.85546875" customWidth="1"/>
    <col min="11478" max="11478" width="6.5703125" customWidth="1"/>
    <col min="11479" max="11479" width="59.85546875" customWidth="1"/>
    <col min="11480" max="11480" width="12.28515625" customWidth="1"/>
    <col min="11481" max="11481" width="10.85546875" customWidth="1"/>
    <col min="11482" max="11482" width="12" customWidth="1"/>
    <col min="11483" max="11483" width="10.140625" customWidth="1"/>
    <col min="11731" max="11731" width="6.85546875" customWidth="1"/>
    <col min="11732" max="11732" width="6.7109375" customWidth="1"/>
    <col min="11733" max="11733" width="7.85546875" customWidth="1"/>
    <col min="11734" max="11734" width="6.5703125" customWidth="1"/>
    <col min="11735" max="11735" width="59.85546875" customWidth="1"/>
    <col min="11736" max="11736" width="12.28515625" customWidth="1"/>
    <col min="11737" max="11737" width="10.85546875" customWidth="1"/>
    <col min="11738" max="11738" width="12" customWidth="1"/>
    <col min="11739" max="11739" width="10.140625" customWidth="1"/>
    <col min="11987" max="11987" width="6.85546875" customWidth="1"/>
    <col min="11988" max="11988" width="6.7109375" customWidth="1"/>
    <col min="11989" max="11989" width="7.85546875" customWidth="1"/>
    <col min="11990" max="11990" width="6.5703125" customWidth="1"/>
    <col min="11991" max="11991" width="59.85546875" customWidth="1"/>
    <col min="11992" max="11992" width="12.28515625" customWidth="1"/>
    <col min="11993" max="11993" width="10.85546875" customWidth="1"/>
    <col min="11994" max="11994" width="12" customWidth="1"/>
    <col min="11995" max="11995" width="10.140625" customWidth="1"/>
    <col min="12243" max="12243" width="6.85546875" customWidth="1"/>
    <col min="12244" max="12244" width="6.7109375" customWidth="1"/>
    <col min="12245" max="12245" width="7.85546875" customWidth="1"/>
    <col min="12246" max="12246" width="6.5703125" customWidth="1"/>
    <col min="12247" max="12247" width="59.85546875" customWidth="1"/>
    <col min="12248" max="12248" width="12.28515625" customWidth="1"/>
    <col min="12249" max="12249" width="10.85546875" customWidth="1"/>
    <col min="12250" max="12250" width="12" customWidth="1"/>
    <col min="12251" max="12251" width="10.140625" customWidth="1"/>
    <col min="12499" max="12499" width="6.85546875" customWidth="1"/>
    <col min="12500" max="12500" width="6.7109375" customWidth="1"/>
    <col min="12501" max="12501" width="7.85546875" customWidth="1"/>
    <col min="12502" max="12502" width="6.5703125" customWidth="1"/>
    <col min="12503" max="12503" width="59.85546875" customWidth="1"/>
    <col min="12504" max="12504" width="12.28515625" customWidth="1"/>
    <col min="12505" max="12505" width="10.85546875" customWidth="1"/>
    <col min="12506" max="12506" width="12" customWidth="1"/>
    <col min="12507" max="12507" width="10.140625" customWidth="1"/>
    <col min="12755" max="12755" width="6.85546875" customWidth="1"/>
    <col min="12756" max="12756" width="6.7109375" customWidth="1"/>
    <col min="12757" max="12757" width="7.85546875" customWidth="1"/>
    <col min="12758" max="12758" width="6.5703125" customWidth="1"/>
    <col min="12759" max="12759" width="59.85546875" customWidth="1"/>
    <col min="12760" max="12760" width="12.28515625" customWidth="1"/>
    <col min="12761" max="12761" width="10.85546875" customWidth="1"/>
    <col min="12762" max="12762" width="12" customWidth="1"/>
    <col min="12763" max="12763" width="10.140625" customWidth="1"/>
    <col min="13011" max="13011" width="6.85546875" customWidth="1"/>
    <col min="13012" max="13012" width="6.7109375" customWidth="1"/>
    <col min="13013" max="13013" width="7.85546875" customWidth="1"/>
    <col min="13014" max="13014" width="6.5703125" customWidth="1"/>
    <col min="13015" max="13015" width="59.85546875" customWidth="1"/>
    <col min="13016" max="13016" width="12.28515625" customWidth="1"/>
    <col min="13017" max="13017" width="10.85546875" customWidth="1"/>
    <col min="13018" max="13018" width="12" customWidth="1"/>
    <col min="13019" max="13019" width="10.140625" customWidth="1"/>
    <col min="13267" max="13267" width="6.85546875" customWidth="1"/>
    <col min="13268" max="13268" width="6.7109375" customWidth="1"/>
    <col min="13269" max="13269" width="7.85546875" customWidth="1"/>
    <col min="13270" max="13270" width="6.5703125" customWidth="1"/>
    <col min="13271" max="13271" width="59.85546875" customWidth="1"/>
    <col min="13272" max="13272" width="12.28515625" customWidth="1"/>
    <col min="13273" max="13273" width="10.85546875" customWidth="1"/>
    <col min="13274" max="13274" width="12" customWidth="1"/>
    <col min="13275" max="13275" width="10.140625" customWidth="1"/>
    <col min="13523" max="13523" width="6.85546875" customWidth="1"/>
    <col min="13524" max="13524" width="6.7109375" customWidth="1"/>
    <col min="13525" max="13525" width="7.85546875" customWidth="1"/>
    <col min="13526" max="13526" width="6.5703125" customWidth="1"/>
    <col min="13527" max="13527" width="59.85546875" customWidth="1"/>
    <col min="13528" max="13528" width="12.28515625" customWidth="1"/>
    <col min="13529" max="13529" width="10.85546875" customWidth="1"/>
    <col min="13530" max="13530" width="12" customWidth="1"/>
    <col min="13531" max="13531" width="10.140625" customWidth="1"/>
    <col min="13779" max="13779" width="6.85546875" customWidth="1"/>
    <col min="13780" max="13780" width="6.7109375" customWidth="1"/>
    <col min="13781" max="13781" width="7.85546875" customWidth="1"/>
    <col min="13782" max="13782" width="6.5703125" customWidth="1"/>
    <col min="13783" max="13783" width="59.85546875" customWidth="1"/>
    <col min="13784" max="13784" width="12.28515625" customWidth="1"/>
    <col min="13785" max="13785" width="10.85546875" customWidth="1"/>
    <col min="13786" max="13786" width="12" customWidth="1"/>
    <col min="13787" max="13787" width="10.140625" customWidth="1"/>
    <col min="14035" max="14035" width="6.85546875" customWidth="1"/>
    <col min="14036" max="14036" width="6.7109375" customWidth="1"/>
    <col min="14037" max="14037" width="7.85546875" customWidth="1"/>
    <col min="14038" max="14038" width="6.5703125" customWidth="1"/>
    <col min="14039" max="14039" width="59.85546875" customWidth="1"/>
    <col min="14040" max="14040" width="12.28515625" customWidth="1"/>
    <col min="14041" max="14041" width="10.85546875" customWidth="1"/>
    <col min="14042" max="14042" width="12" customWidth="1"/>
    <col min="14043" max="14043" width="10.140625" customWidth="1"/>
    <col min="14291" max="14291" width="6.85546875" customWidth="1"/>
    <col min="14292" max="14292" width="6.7109375" customWidth="1"/>
    <col min="14293" max="14293" width="7.85546875" customWidth="1"/>
    <col min="14294" max="14294" width="6.5703125" customWidth="1"/>
    <col min="14295" max="14295" width="59.85546875" customWidth="1"/>
    <col min="14296" max="14296" width="12.28515625" customWidth="1"/>
    <col min="14297" max="14297" width="10.85546875" customWidth="1"/>
    <col min="14298" max="14298" width="12" customWidth="1"/>
    <col min="14299" max="14299" width="10.140625" customWidth="1"/>
    <col min="14547" max="14547" width="6.85546875" customWidth="1"/>
    <col min="14548" max="14548" width="6.7109375" customWidth="1"/>
    <col min="14549" max="14549" width="7.85546875" customWidth="1"/>
    <col min="14550" max="14550" width="6.5703125" customWidth="1"/>
    <col min="14551" max="14551" width="59.85546875" customWidth="1"/>
    <col min="14552" max="14552" width="12.28515625" customWidth="1"/>
    <col min="14553" max="14553" width="10.85546875" customWidth="1"/>
    <col min="14554" max="14554" width="12" customWidth="1"/>
    <col min="14555" max="14555" width="10.140625" customWidth="1"/>
    <col min="14803" max="14803" width="6.85546875" customWidth="1"/>
    <col min="14804" max="14804" width="6.7109375" customWidth="1"/>
    <col min="14805" max="14805" width="7.85546875" customWidth="1"/>
    <col min="14806" max="14806" width="6.5703125" customWidth="1"/>
    <col min="14807" max="14807" width="59.85546875" customWidth="1"/>
    <col min="14808" max="14808" width="12.28515625" customWidth="1"/>
    <col min="14809" max="14809" width="10.85546875" customWidth="1"/>
    <col min="14810" max="14810" width="12" customWidth="1"/>
    <col min="14811" max="14811" width="10.140625" customWidth="1"/>
    <col min="15059" max="15059" width="6.85546875" customWidth="1"/>
    <col min="15060" max="15060" width="6.7109375" customWidth="1"/>
    <col min="15061" max="15061" width="7.85546875" customWidth="1"/>
    <col min="15062" max="15062" width="6.5703125" customWidth="1"/>
    <col min="15063" max="15063" width="59.85546875" customWidth="1"/>
    <col min="15064" max="15064" width="12.28515625" customWidth="1"/>
    <col min="15065" max="15065" width="10.85546875" customWidth="1"/>
    <col min="15066" max="15066" width="12" customWidth="1"/>
    <col min="15067" max="15067" width="10.140625" customWidth="1"/>
    <col min="15315" max="15315" width="6.85546875" customWidth="1"/>
    <col min="15316" max="15316" width="6.7109375" customWidth="1"/>
    <col min="15317" max="15317" width="7.85546875" customWidth="1"/>
    <col min="15318" max="15318" width="6.5703125" customWidth="1"/>
    <col min="15319" max="15319" width="59.85546875" customWidth="1"/>
    <col min="15320" max="15320" width="12.28515625" customWidth="1"/>
    <col min="15321" max="15321" width="10.85546875" customWidth="1"/>
    <col min="15322" max="15322" width="12" customWidth="1"/>
    <col min="15323" max="15323" width="10.140625" customWidth="1"/>
    <col min="15571" max="15571" width="6.85546875" customWidth="1"/>
    <col min="15572" max="15572" width="6.7109375" customWidth="1"/>
    <col min="15573" max="15573" width="7.85546875" customWidth="1"/>
    <col min="15574" max="15574" width="6.5703125" customWidth="1"/>
    <col min="15575" max="15575" width="59.85546875" customWidth="1"/>
    <col min="15576" max="15576" width="12.28515625" customWidth="1"/>
    <col min="15577" max="15577" width="10.85546875" customWidth="1"/>
    <col min="15578" max="15578" width="12" customWidth="1"/>
    <col min="15579" max="15579" width="10.140625" customWidth="1"/>
    <col min="15827" max="15827" width="6.85546875" customWidth="1"/>
    <col min="15828" max="15828" width="6.7109375" customWidth="1"/>
    <col min="15829" max="15829" width="7.85546875" customWidth="1"/>
    <col min="15830" max="15830" width="6.5703125" customWidth="1"/>
    <col min="15831" max="15831" width="59.85546875" customWidth="1"/>
    <col min="15832" max="15832" width="12.28515625" customWidth="1"/>
    <col min="15833" max="15833" width="10.85546875" customWidth="1"/>
    <col min="15834" max="15834" width="12" customWidth="1"/>
    <col min="15835" max="15835" width="10.140625" customWidth="1"/>
    <col min="16083" max="16083" width="6.85546875" customWidth="1"/>
    <col min="16084" max="16084" width="6.7109375" customWidth="1"/>
    <col min="16085" max="16085" width="7.85546875" customWidth="1"/>
    <col min="16086" max="16086" width="6.5703125" customWidth="1"/>
    <col min="16087" max="16087" width="59.85546875" customWidth="1"/>
    <col min="16088" max="16088" width="12.28515625" customWidth="1"/>
    <col min="16089" max="16089" width="10.85546875" customWidth="1"/>
    <col min="16090" max="16090" width="12" customWidth="1"/>
    <col min="16091" max="16091" width="10.140625" customWidth="1"/>
  </cols>
  <sheetData>
    <row r="1" spans="1:9" ht="15.75">
      <c r="E1" s="95" t="s">
        <v>580</v>
      </c>
    </row>
    <row r="2" spans="1:9" s="71" customFormat="1" ht="15.75">
      <c r="B2" s="94"/>
      <c r="E2" s="95" t="s">
        <v>516</v>
      </c>
    </row>
    <row r="3" spans="1:9" s="71" customFormat="1" ht="15.75">
      <c r="B3" s="94"/>
      <c r="E3" s="95"/>
    </row>
    <row r="4" spans="1:9" s="71" customFormat="1" ht="15.75">
      <c r="B4" s="95"/>
    </row>
    <row r="5" spans="1:9" s="71" customFormat="1" ht="15.75">
      <c r="A5" s="71" t="s">
        <v>576</v>
      </c>
      <c r="B5" s="95"/>
    </row>
    <row r="6" spans="1:9" s="71" customFormat="1" ht="15.75">
      <c r="B6" s="95"/>
    </row>
    <row r="7" spans="1:9" s="71" customFormat="1" ht="15.75">
      <c r="A7" s="71" t="s">
        <v>528</v>
      </c>
    </row>
    <row r="8" spans="1:9" hidden="1"/>
    <row r="9" spans="1:9" s="5" customFormat="1" ht="12.75">
      <c r="A9" s="1" t="s">
        <v>0</v>
      </c>
      <c r="B9" s="2"/>
      <c r="C9" s="2"/>
      <c r="D9" s="3"/>
      <c r="E9" s="4" t="s">
        <v>1</v>
      </c>
      <c r="F9" s="58"/>
      <c r="G9" s="58"/>
      <c r="H9" s="58"/>
      <c r="I9" s="58"/>
    </row>
    <row r="10" spans="1:9" s="5" customFormat="1" ht="66" customHeight="1">
      <c r="A10" s="6" t="s">
        <v>2</v>
      </c>
      <c r="B10" s="82" t="s">
        <v>3</v>
      </c>
      <c r="C10" s="6" t="s">
        <v>4</v>
      </c>
      <c r="D10" s="50" t="s">
        <v>5</v>
      </c>
      <c r="E10" s="7"/>
      <c r="F10" s="78" t="s">
        <v>443</v>
      </c>
      <c r="G10" s="78" t="s">
        <v>570</v>
      </c>
      <c r="H10" s="78" t="s">
        <v>579</v>
      </c>
      <c r="I10" s="78" t="s">
        <v>577</v>
      </c>
    </row>
    <row r="11" spans="1:9" s="5" customFormat="1" ht="12.75">
      <c r="A11" s="8" t="s">
        <v>6</v>
      </c>
      <c r="B11" s="50" t="s">
        <v>6</v>
      </c>
      <c r="C11" s="8"/>
      <c r="D11" s="50" t="s">
        <v>7</v>
      </c>
      <c r="E11" s="9"/>
      <c r="F11" s="59"/>
      <c r="G11" s="59"/>
      <c r="H11" s="59"/>
      <c r="I11" s="59"/>
    </row>
    <row r="12" spans="1:9" s="12" customFormat="1" ht="12.75">
      <c r="A12" s="39">
        <v>1</v>
      </c>
      <c r="B12" s="39">
        <v>2</v>
      </c>
      <c r="C12" s="39">
        <v>3</v>
      </c>
      <c r="D12" s="39">
        <v>4</v>
      </c>
      <c r="E12" s="40">
        <v>5</v>
      </c>
      <c r="F12" s="11">
        <v>7</v>
      </c>
      <c r="G12" s="11">
        <v>6</v>
      </c>
      <c r="H12" s="11">
        <v>7</v>
      </c>
      <c r="I12" s="11">
        <v>8</v>
      </c>
    </row>
    <row r="13" spans="1:9" s="16" customFormat="1" ht="12.75">
      <c r="A13" s="10"/>
      <c r="B13" s="13"/>
      <c r="C13" s="13"/>
      <c r="D13" s="14"/>
      <c r="E13" s="15" t="s">
        <v>8</v>
      </c>
      <c r="F13" s="60"/>
      <c r="G13" s="60"/>
      <c r="H13" s="60"/>
      <c r="I13" s="60"/>
    </row>
    <row r="14" spans="1:9" s="20" customFormat="1" ht="13.5">
      <c r="A14" s="17">
        <v>710000</v>
      </c>
      <c r="B14" s="17"/>
      <c r="C14" s="17"/>
      <c r="D14" s="18">
        <v>1</v>
      </c>
      <c r="E14" s="19" t="s">
        <v>9</v>
      </c>
      <c r="F14" s="61" t="e">
        <f t="shared" ref="F14" si="0">SUM(F15+F25+F33)</f>
        <v>#REF!</v>
      </c>
      <c r="G14" s="61">
        <f t="shared" ref="G14:H14" si="1">SUM(G15+G25+G33)</f>
        <v>15158400</v>
      </c>
      <c r="H14" s="61">
        <f t="shared" si="1"/>
        <v>15197200</v>
      </c>
      <c r="I14" s="61">
        <f>SUM(H14/G14)*100</f>
        <v>100.25596369009921</v>
      </c>
    </row>
    <row r="15" spans="1:9" s="24" customFormat="1" ht="13.5">
      <c r="A15" s="21">
        <v>714100</v>
      </c>
      <c r="B15" s="21"/>
      <c r="C15" s="21"/>
      <c r="D15" s="22" t="s">
        <v>10</v>
      </c>
      <c r="E15" s="23" t="s">
        <v>11</v>
      </c>
      <c r="F15" s="62" t="e">
        <f t="shared" ref="F15" si="2">SUM(F16+F20+F22)</f>
        <v>#REF!</v>
      </c>
      <c r="G15" s="62">
        <f t="shared" ref="G15:H15" si="3">SUM(G16+G20+G22)</f>
        <v>2050000</v>
      </c>
      <c r="H15" s="62">
        <f t="shared" si="3"/>
        <v>2050000</v>
      </c>
      <c r="I15" s="61">
        <f t="shared" ref="I15:I78" si="4">SUM(H15/G15)*100</f>
        <v>100</v>
      </c>
    </row>
    <row r="16" spans="1:9" s="24" customFormat="1" ht="13.5">
      <c r="A16" s="21"/>
      <c r="B16" s="21">
        <v>714110</v>
      </c>
      <c r="C16" s="21"/>
      <c r="D16" s="22" t="s">
        <v>12</v>
      </c>
      <c r="E16" s="23" t="s">
        <v>13</v>
      </c>
      <c r="F16" s="63" t="e">
        <f t="shared" ref="F16" si="5">SUM(F17+F18+F19)</f>
        <v>#REF!</v>
      </c>
      <c r="G16" s="63">
        <f t="shared" ref="G16:H16" si="6">SUM(G17+G18+G19)</f>
        <v>450000</v>
      </c>
      <c r="H16" s="63">
        <f t="shared" si="6"/>
        <v>450000</v>
      </c>
      <c r="I16" s="61">
        <f t="shared" si="4"/>
        <v>100</v>
      </c>
    </row>
    <row r="17" spans="1:9" s="16" customFormat="1" ht="13.5">
      <c r="A17" s="25"/>
      <c r="B17" s="25"/>
      <c r="C17" s="25">
        <v>714111</v>
      </c>
      <c r="D17" s="26" t="s">
        <v>14</v>
      </c>
      <c r="E17" s="27" t="s">
        <v>15</v>
      </c>
      <c r="F17" s="64" t="e">
        <f>(#REF!/12)*9</f>
        <v>#REF!</v>
      </c>
      <c r="G17" s="64">
        <v>60000</v>
      </c>
      <c r="H17" s="64">
        <v>60000</v>
      </c>
      <c r="I17" s="61">
        <f t="shared" si="4"/>
        <v>100</v>
      </c>
    </row>
    <row r="18" spans="1:9" s="16" customFormat="1" ht="13.5">
      <c r="A18" s="25"/>
      <c r="B18" s="25"/>
      <c r="C18" s="25">
        <v>714112</v>
      </c>
      <c r="D18" s="26" t="s">
        <v>16</v>
      </c>
      <c r="E18" s="27" t="s">
        <v>17</v>
      </c>
      <c r="F18" s="64" t="e">
        <f>(#REF!/12)*9</f>
        <v>#REF!</v>
      </c>
      <c r="G18" s="64">
        <v>90000</v>
      </c>
      <c r="H18" s="64">
        <v>90000</v>
      </c>
      <c r="I18" s="61">
        <f t="shared" si="4"/>
        <v>100</v>
      </c>
    </row>
    <row r="19" spans="1:9" s="16" customFormat="1" ht="13.5">
      <c r="A19" s="25"/>
      <c r="B19" s="25"/>
      <c r="C19" s="25">
        <v>714113</v>
      </c>
      <c r="D19" s="26" t="s">
        <v>18</v>
      </c>
      <c r="E19" s="27" t="s">
        <v>19</v>
      </c>
      <c r="F19" s="64" t="e">
        <f>(#REF!/12)*9</f>
        <v>#REF!</v>
      </c>
      <c r="G19" s="64">
        <v>300000</v>
      </c>
      <c r="H19" s="64">
        <v>300000</v>
      </c>
      <c r="I19" s="61">
        <f t="shared" si="4"/>
        <v>100</v>
      </c>
    </row>
    <row r="20" spans="1:9" s="24" customFormat="1" ht="13.5">
      <c r="A20" s="21"/>
      <c r="B20" s="21">
        <v>714120</v>
      </c>
      <c r="C20" s="21"/>
      <c r="D20" s="22" t="s">
        <v>20</v>
      </c>
      <c r="E20" s="23" t="s">
        <v>21</v>
      </c>
      <c r="F20" s="62" t="e">
        <f t="shared" ref="F20:H20" si="7">SUM(F21)</f>
        <v>#REF!</v>
      </c>
      <c r="G20" s="62">
        <f t="shared" si="7"/>
        <v>100000</v>
      </c>
      <c r="H20" s="62">
        <f t="shared" si="7"/>
        <v>100000</v>
      </c>
      <c r="I20" s="61">
        <f t="shared" si="4"/>
        <v>100</v>
      </c>
    </row>
    <row r="21" spans="1:9" s="16" customFormat="1" ht="13.5">
      <c r="A21" s="25"/>
      <c r="B21" s="25"/>
      <c r="C21" s="25">
        <v>714121</v>
      </c>
      <c r="D21" s="26" t="s">
        <v>22</v>
      </c>
      <c r="E21" s="27" t="s">
        <v>21</v>
      </c>
      <c r="F21" s="64" t="e">
        <f>(#REF!/12)*9</f>
        <v>#REF!</v>
      </c>
      <c r="G21" s="64">
        <v>100000</v>
      </c>
      <c r="H21" s="64">
        <v>100000</v>
      </c>
      <c r="I21" s="61">
        <f t="shared" si="4"/>
        <v>100</v>
      </c>
    </row>
    <row r="22" spans="1:9" s="24" customFormat="1" ht="13.5">
      <c r="A22" s="21"/>
      <c r="B22" s="21">
        <v>714130</v>
      </c>
      <c r="C22" s="21"/>
      <c r="D22" s="22" t="s">
        <v>23</v>
      </c>
      <c r="E22" s="23" t="s">
        <v>24</v>
      </c>
      <c r="F22" s="62" t="e">
        <f t="shared" ref="F22" si="8">SUM(F23+F24)</f>
        <v>#REF!</v>
      </c>
      <c r="G22" s="62">
        <f t="shared" ref="G22:H22" si="9">SUM(G23+G24)</f>
        <v>1500000</v>
      </c>
      <c r="H22" s="62">
        <f t="shared" si="9"/>
        <v>1500000</v>
      </c>
      <c r="I22" s="61">
        <f t="shared" si="4"/>
        <v>100</v>
      </c>
    </row>
    <row r="23" spans="1:9" s="16" customFormat="1" ht="13.5">
      <c r="A23" s="25"/>
      <c r="B23" s="25"/>
      <c r="C23" s="25">
        <v>714131</v>
      </c>
      <c r="D23" s="26" t="s">
        <v>25</v>
      </c>
      <c r="E23" s="27" t="s">
        <v>26</v>
      </c>
      <c r="F23" s="64" t="e">
        <f>(#REF!/12)*9</f>
        <v>#REF!</v>
      </c>
      <c r="G23" s="64">
        <v>600000</v>
      </c>
      <c r="H23" s="64">
        <v>600000</v>
      </c>
      <c r="I23" s="61">
        <f t="shared" si="4"/>
        <v>100</v>
      </c>
    </row>
    <row r="24" spans="1:9" s="16" customFormat="1" ht="13.5">
      <c r="A24" s="25"/>
      <c r="B24" s="25"/>
      <c r="C24" s="25">
        <v>714132</v>
      </c>
      <c r="D24" s="26" t="s">
        <v>27</v>
      </c>
      <c r="E24" s="27" t="s">
        <v>28</v>
      </c>
      <c r="F24" s="64" t="e">
        <f>(#REF!/12)*9</f>
        <v>#REF!</v>
      </c>
      <c r="G24" s="64">
        <v>900000</v>
      </c>
      <c r="H24" s="64">
        <v>900000</v>
      </c>
      <c r="I24" s="61">
        <f t="shared" si="4"/>
        <v>100</v>
      </c>
    </row>
    <row r="25" spans="1:9" s="24" customFormat="1" ht="13.5">
      <c r="A25" s="21">
        <v>716100</v>
      </c>
      <c r="B25" s="21"/>
      <c r="C25" s="21"/>
      <c r="D25" s="22" t="s">
        <v>29</v>
      </c>
      <c r="E25" s="23" t="s">
        <v>30</v>
      </c>
      <c r="F25" s="62" t="e">
        <f t="shared" ref="F25:H25" si="10">SUM(F26)</f>
        <v>#REF!</v>
      </c>
      <c r="G25" s="62">
        <f t="shared" si="10"/>
        <v>5825400</v>
      </c>
      <c r="H25" s="62">
        <f t="shared" si="10"/>
        <v>5864200</v>
      </c>
      <c r="I25" s="61">
        <f t="shared" si="4"/>
        <v>100.66604868335223</v>
      </c>
    </row>
    <row r="26" spans="1:9" s="24" customFormat="1" ht="13.5">
      <c r="A26" s="21"/>
      <c r="B26" s="21">
        <v>716110</v>
      </c>
      <c r="C26" s="21"/>
      <c r="D26" s="22" t="s">
        <v>31</v>
      </c>
      <c r="E26" s="23" t="s">
        <v>32</v>
      </c>
      <c r="F26" s="62" t="e">
        <f t="shared" ref="F26" si="11">SUM(F27:F32)</f>
        <v>#REF!</v>
      </c>
      <c r="G26" s="62">
        <f t="shared" ref="G26:H26" si="12">SUM(G27:G32)</f>
        <v>5825400</v>
      </c>
      <c r="H26" s="62">
        <f t="shared" si="12"/>
        <v>5864200</v>
      </c>
      <c r="I26" s="61">
        <f t="shared" si="4"/>
        <v>100.66604868335223</v>
      </c>
    </row>
    <row r="27" spans="1:9" s="16" customFormat="1" ht="13.5">
      <c r="A27" s="25"/>
      <c r="B27" s="25"/>
      <c r="C27" s="25">
        <v>716111</v>
      </c>
      <c r="D27" s="26" t="s">
        <v>33</v>
      </c>
      <c r="E27" s="27" t="s">
        <v>34</v>
      </c>
      <c r="F27" s="64" t="e">
        <f>(#REF!/12)*9</f>
        <v>#REF!</v>
      </c>
      <c r="G27" s="64">
        <v>4415400</v>
      </c>
      <c r="H27" s="64">
        <v>4454200</v>
      </c>
      <c r="I27" s="61">
        <f t="shared" si="4"/>
        <v>100.87874258277844</v>
      </c>
    </row>
    <row r="28" spans="1:9" s="16" customFormat="1" ht="13.5">
      <c r="A28" s="25"/>
      <c r="B28" s="25"/>
      <c r="C28" s="25">
        <v>716112</v>
      </c>
      <c r="D28" s="26" t="s">
        <v>35</v>
      </c>
      <c r="E28" s="27" t="s">
        <v>36</v>
      </c>
      <c r="F28" s="64" t="e">
        <f>(#REF!/12)*9</f>
        <v>#REF!</v>
      </c>
      <c r="G28" s="64">
        <v>450000</v>
      </c>
      <c r="H28" s="64">
        <v>450000</v>
      </c>
      <c r="I28" s="61">
        <f t="shared" si="4"/>
        <v>100</v>
      </c>
    </row>
    <row r="29" spans="1:9" s="16" customFormat="1" ht="13.5">
      <c r="A29" s="25"/>
      <c r="B29" s="25"/>
      <c r="C29" s="25">
        <v>716113</v>
      </c>
      <c r="D29" s="26" t="s">
        <v>37</v>
      </c>
      <c r="E29" s="27" t="s">
        <v>38</v>
      </c>
      <c r="F29" s="64" t="e">
        <f>(#REF!/12)*9</f>
        <v>#REF!</v>
      </c>
      <c r="G29" s="64">
        <v>110000</v>
      </c>
      <c r="H29" s="64">
        <v>110000</v>
      </c>
      <c r="I29" s="61">
        <f t="shared" si="4"/>
        <v>100</v>
      </c>
    </row>
    <row r="30" spans="1:9" s="16" customFormat="1" ht="13.5">
      <c r="A30" s="25"/>
      <c r="B30" s="25"/>
      <c r="C30" s="25">
        <v>716115</v>
      </c>
      <c r="D30" s="26" t="s">
        <v>39</v>
      </c>
      <c r="E30" s="27" t="s">
        <v>40</v>
      </c>
      <c r="F30" s="64" t="e">
        <f>(#REF!/12)*9</f>
        <v>#REF!</v>
      </c>
      <c r="G30" s="64">
        <v>100000</v>
      </c>
      <c r="H30" s="64">
        <v>100000</v>
      </c>
      <c r="I30" s="61">
        <f t="shared" si="4"/>
        <v>100</v>
      </c>
    </row>
    <row r="31" spans="1:9" s="16" customFormat="1" ht="13.5">
      <c r="A31" s="25"/>
      <c r="B31" s="25"/>
      <c r="C31" s="25">
        <v>716116</v>
      </c>
      <c r="D31" s="26" t="s">
        <v>41</v>
      </c>
      <c r="E31" s="27" t="s">
        <v>42</v>
      </c>
      <c r="F31" s="64" t="e">
        <f>(#REF!/12)*9</f>
        <v>#REF!</v>
      </c>
      <c r="G31" s="64">
        <v>220000</v>
      </c>
      <c r="H31" s="64">
        <v>220000</v>
      </c>
      <c r="I31" s="61">
        <f t="shared" si="4"/>
        <v>100</v>
      </c>
    </row>
    <row r="32" spans="1:9" s="16" customFormat="1" ht="13.5">
      <c r="A32" s="25"/>
      <c r="B32" s="25"/>
      <c r="C32" s="25">
        <v>716117</v>
      </c>
      <c r="D32" s="26" t="s">
        <v>43</v>
      </c>
      <c r="E32" s="27" t="s">
        <v>44</v>
      </c>
      <c r="F32" s="64" t="e">
        <f>(#REF!/12)*9</f>
        <v>#REF!</v>
      </c>
      <c r="G32" s="64">
        <v>530000</v>
      </c>
      <c r="H32" s="64">
        <v>530000</v>
      </c>
      <c r="I32" s="61">
        <f t="shared" si="4"/>
        <v>100</v>
      </c>
    </row>
    <row r="33" spans="1:9" s="24" customFormat="1" ht="13.5">
      <c r="A33" s="21">
        <v>717100</v>
      </c>
      <c r="B33" s="21"/>
      <c r="C33" s="21"/>
      <c r="D33" s="22" t="s">
        <v>45</v>
      </c>
      <c r="E33" s="23" t="s">
        <v>46</v>
      </c>
      <c r="F33" s="62" t="e">
        <f t="shared" ref="F33:G33" si="13">SUM(F36+F38+F34)</f>
        <v>#REF!</v>
      </c>
      <c r="G33" s="62">
        <f t="shared" si="13"/>
        <v>7283000</v>
      </c>
      <c r="H33" s="62">
        <f t="shared" ref="H33" si="14">SUM(H36+H38+H34)</f>
        <v>7283000</v>
      </c>
      <c r="I33" s="61">
        <f t="shared" si="4"/>
        <v>100</v>
      </c>
    </row>
    <row r="34" spans="1:9" s="24" customFormat="1" ht="13.5">
      <c r="A34" s="21"/>
      <c r="B34" s="21">
        <v>717110</v>
      </c>
      <c r="C34" s="21"/>
      <c r="D34" s="22" t="s">
        <v>47</v>
      </c>
      <c r="E34" s="23" t="s">
        <v>328</v>
      </c>
      <c r="F34" s="62" t="e">
        <f t="shared" ref="F34:H36" si="15">SUM(F35)</f>
        <v>#REF!</v>
      </c>
      <c r="G34" s="62">
        <f t="shared" si="15"/>
        <v>200000</v>
      </c>
      <c r="H34" s="62">
        <f t="shared" si="15"/>
        <v>200000</v>
      </c>
      <c r="I34" s="61">
        <f t="shared" si="4"/>
        <v>100</v>
      </c>
    </row>
    <row r="35" spans="1:9" s="16" customFormat="1" ht="13.5">
      <c r="A35" s="25"/>
      <c r="B35" s="25"/>
      <c r="C35" s="25">
        <v>717114</v>
      </c>
      <c r="D35" s="26" t="s">
        <v>49</v>
      </c>
      <c r="E35" s="27" t="s">
        <v>328</v>
      </c>
      <c r="F35" s="64" t="e">
        <f>(#REF!/12)*9</f>
        <v>#REF!</v>
      </c>
      <c r="G35" s="64">
        <v>200000</v>
      </c>
      <c r="H35" s="64">
        <v>200000</v>
      </c>
      <c r="I35" s="61">
        <f t="shared" si="4"/>
        <v>100</v>
      </c>
    </row>
    <row r="36" spans="1:9" s="24" customFormat="1" ht="13.5">
      <c r="A36" s="21"/>
      <c r="B36" s="21">
        <v>717130</v>
      </c>
      <c r="C36" s="21"/>
      <c r="D36" s="22" t="s">
        <v>50</v>
      </c>
      <c r="E36" s="23" t="s">
        <v>48</v>
      </c>
      <c r="F36" s="62" t="e">
        <f t="shared" si="15"/>
        <v>#REF!</v>
      </c>
      <c r="G36" s="62">
        <f t="shared" si="15"/>
        <v>650960</v>
      </c>
      <c r="H36" s="62">
        <f t="shared" si="15"/>
        <v>650960</v>
      </c>
      <c r="I36" s="61">
        <f t="shared" si="4"/>
        <v>100</v>
      </c>
    </row>
    <row r="37" spans="1:9" s="16" customFormat="1" ht="13.5">
      <c r="A37" s="25"/>
      <c r="B37" s="25"/>
      <c r="C37" s="25">
        <v>717131</v>
      </c>
      <c r="D37" s="26" t="s">
        <v>52</v>
      </c>
      <c r="E37" s="27" t="s">
        <v>48</v>
      </c>
      <c r="F37" s="64" t="e">
        <f>(#REF!/12)*9</f>
        <v>#REF!</v>
      </c>
      <c r="G37" s="64">
        <v>650960</v>
      </c>
      <c r="H37" s="64">
        <v>650960</v>
      </c>
      <c r="I37" s="61">
        <f t="shared" si="4"/>
        <v>100</v>
      </c>
    </row>
    <row r="38" spans="1:9" s="24" customFormat="1" ht="13.5">
      <c r="A38" s="21"/>
      <c r="B38" s="21">
        <v>717140</v>
      </c>
      <c r="C38" s="21"/>
      <c r="D38" s="22" t="s">
        <v>245</v>
      </c>
      <c r="E38" s="23" t="s">
        <v>51</v>
      </c>
      <c r="F38" s="62" t="e">
        <f t="shared" ref="F38:H38" si="16">SUM(F39)</f>
        <v>#REF!</v>
      </c>
      <c r="G38" s="62">
        <f t="shared" si="16"/>
        <v>6432040</v>
      </c>
      <c r="H38" s="62">
        <f t="shared" si="16"/>
        <v>6432040</v>
      </c>
      <c r="I38" s="61">
        <f t="shared" si="4"/>
        <v>100</v>
      </c>
    </row>
    <row r="39" spans="1:9" s="16" customFormat="1" ht="13.5">
      <c r="A39" s="25"/>
      <c r="B39" s="25"/>
      <c r="C39" s="25">
        <v>717141</v>
      </c>
      <c r="D39" s="26" t="s">
        <v>327</v>
      </c>
      <c r="E39" s="27" t="s">
        <v>51</v>
      </c>
      <c r="F39" s="64" t="e">
        <f>(#REF!/12)*9</f>
        <v>#REF!</v>
      </c>
      <c r="G39" s="64">
        <v>6432040</v>
      </c>
      <c r="H39" s="64">
        <v>6432040</v>
      </c>
      <c r="I39" s="61">
        <f t="shared" si="4"/>
        <v>100</v>
      </c>
    </row>
    <row r="40" spans="1:9" s="24" customFormat="1" ht="13.5">
      <c r="A40" s="21">
        <v>720000</v>
      </c>
      <c r="B40" s="21"/>
      <c r="C40" s="21"/>
      <c r="D40" s="22">
        <v>2</v>
      </c>
      <c r="E40" s="28" t="s">
        <v>53</v>
      </c>
      <c r="F40" s="62" t="e">
        <f>SUM(F41+F51+F56+#REF!+F59+F73+F89+F93+F97)</f>
        <v>#REF!</v>
      </c>
      <c r="G40" s="62">
        <f>SUM(G41+G51+G56+G59+G73+G89+G93+G97)</f>
        <v>6027800</v>
      </c>
      <c r="H40" s="62">
        <f>SUM(H41+H51+H56+H59+H73+H89+H93+H97)</f>
        <v>6027800</v>
      </c>
      <c r="I40" s="61">
        <f t="shared" si="4"/>
        <v>100</v>
      </c>
    </row>
    <row r="41" spans="1:9" s="24" customFormat="1" ht="13.5">
      <c r="A41" s="21">
        <v>721100</v>
      </c>
      <c r="B41" s="21"/>
      <c r="C41" s="21"/>
      <c r="D41" s="22" t="s">
        <v>54</v>
      </c>
      <c r="E41" s="23" t="s">
        <v>55</v>
      </c>
      <c r="F41" s="62" t="e">
        <f t="shared" ref="F41:G41" si="17">SUM(F42+F44+F49)</f>
        <v>#REF!</v>
      </c>
      <c r="G41" s="62">
        <f t="shared" si="17"/>
        <v>701800</v>
      </c>
      <c r="H41" s="62">
        <f t="shared" ref="H41" si="18">SUM(H42+H44+H49)</f>
        <v>701800</v>
      </c>
      <c r="I41" s="61">
        <f t="shared" si="4"/>
        <v>100</v>
      </c>
    </row>
    <row r="42" spans="1:9" s="24" customFormat="1" ht="13.5">
      <c r="A42" s="21"/>
      <c r="B42" s="21">
        <v>721110</v>
      </c>
      <c r="C42" s="21"/>
      <c r="D42" s="22" t="s">
        <v>56</v>
      </c>
      <c r="E42" s="23" t="s">
        <v>57</v>
      </c>
      <c r="F42" s="62" t="e">
        <f t="shared" ref="F42:H42" si="19">SUM(F43)</f>
        <v>#REF!</v>
      </c>
      <c r="G42" s="62">
        <f t="shared" si="19"/>
        <v>12000</v>
      </c>
      <c r="H42" s="62">
        <f t="shared" si="19"/>
        <v>12000</v>
      </c>
      <c r="I42" s="61">
        <f t="shared" si="4"/>
        <v>100</v>
      </c>
    </row>
    <row r="43" spans="1:9" s="24" customFormat="1" ht="13.5">
      <c r="A43" s="21"/>
      <c r="B43" s="21"/>
      <c r="C43" s="25">
        <v>721112</v>
      </c>
      <c r="D43" s="26" t="s">
        <v>58</v>
      </c>
      <c r="E43" s="27" t="s">
        <v>59</v>
      </c>
      <c r="F43" s="64" t="e">
        <f>(#REF!/12)*9</f>
        <v>#REF!</v>
      </c>
      <c r="G43" s="64">
        <v>12000</v>
      </c>
      <c r="H43" s="64">
        <v>12000</v>
      </c>
      <c r="I43" s="61">
        <f t="shared" si="4"/>
        <v>100</v>
      </c>
    </row>
    <row r="44" spans="1:9" s="24" customFormat="1" ht="13.5">
      <c r="A44" s="21"/>
      <c r="B44" s="21">
        <v>721120</v>
      </c>
      <c r="C44" s="21"/>
      <c r="D44" s="22" t="s">
        <v>60</v>
      </c>
      <c r="E44" s="23" t="s">
        <v>61</v>
      </c>
      <c r="F44" s="62" t="e">
        <f t="shared" ref="F44:G44" si="20">SUM(F45+F46+F47)</f>
        <v>#REF!</v>
      </c>
      <c r="G44" s="62">
        <f t="shared" si="20"/>
        <v>580000</v>
      </c>
      <c r="H44" s="62">
        <f t="shared" ref="H44" si="21">SUM(H45+H46+H47)</f>
        <v>580000</v>
      </c>
      <c r="I44" s="61">
        <f t="shared" si="4"/>
        <v>100</v>
      </c>
    </row>
    <row r="45" spans="1:9" s="16" customFormat="1" ht="13.5">
      <c r="A45" s="25"/>
      <c r="B45" s="25"/>
      <c r="C45" s="25">
        <v>721121</v>
      </c>
      <c r="D45" s="26" t="s">
        <v>62</v>
      </c>
      <c r="E45" s="27" t="s">
        <v>381</v>
      </c>
      <c r="F45" s="64" t="e">
        <f>(#REF!/12)*9</f>
        <v>#REF!</v>
      </c>
      <c r="G45" s="64">
        <v>100000</v>
      </c>
      <c r="H45" s="64">
        <v>100000</v>
      </c>
      <c r="I45" s="61">
        <f t="shared" si="4"/>
        <v>100</v>
      </c>
    </row>
    <row r="46" spans="1:9" s="16" customFormat="1" ht="13.5">
      <c r="A46" s="25"/>
      <c r="B46" s="25"/>
      <c r="C46" s="25">
        <v>721122</v>
      </c>
      <c r="D46" s="26" t="s">
        <v>63</v>
      </c>
      <c r="E46" s="27" t="s">
        <v>64</v>
      </c>
      <c r="F46" s="64" t="e">
        <f>(#REF!/12)*9</f>
        <v>#REF!</v>
      </c>
      <c r="G46" s="64">
        <v>280000</v>
      </c>
      <c r="H46" s="64">
        <v>280000</v>
      </c>
      <c r="I46" s="61">
        <f t="shared" si="4"/>
        <v>100</v>
      </c>
    </row>
    <row r="47" spans="1:9" s="16" customFormat="1" ht="13.5">
      <c r="A47" s="25"/>
      <c r="B47" s="25"/>
      <c r="C47" s="25">
        <v>721124</v>
      </c>
      <c r="D47" s="26" t="s">
        <v>65</v>
      </c>
      <c r="E47" s="27" t="s">
        <v>66</v>
      </c>
      <c r="F47" s="64" t="e">
        <f>(#REF!/12)*9</f>
        <v>#REF!</v>
      </c>
      <c r="G47" s="64">
        <v>200000</v>
      </c>
      <c r="H47" s="64">
        <v>200000</v>
      </c>
      <c r="I47" s="61">
        <f t="shared" si="4"/>
        <v>100</v>
      </c>
    </row>
    <row r="48" spans="1:9" s="16" customFormat="1" ht="13.5" hidden="1">
      <c r="A48" s="25"/>
      <c r="B48" s="25"/>
      <c r="C48" s="25">
        <v>721124</v>
      </c>
      <c r="D48" s="26" t="s">
        <v>65</v>
      </c>
      <c r="E48" s="27" t="s">
        <v>67</v>
      </c>
      <c r="F48" s="64">
        <v>0</v>
      </c>
      <c r="G48" s="64">
        <v>0</v>
      </c>
      <c r="H48" s="64">
        <v>0</v>
      </c>
      <c r="I48" s="61" t="e">
        <f t="shared" si="4"/>
        <v>#DIV/0!</v>
      </c>
    </row>
    <row r="49" spans="1:9" s="24" customFormat="1" ht="13.5">
      <c r="A49" s="21"/>
      <c r="B49" s="21">
        <v>721190</v>
      </c>
      <c r="C49" s="21"/>
      <c r="D49" s="22" t="s">
        <v>68</v>
      </c>
      <c r="E49" s="23" t="s">
        <v>69</v>
      </c>
      <c r="F49" s="62" t="e">
        <f t="shared" ref="F49:H49" si="22">SUM(F50)</f>
        <v>#REF!</v>
      </c>
      <c r="G49" s="62">
        <f t="shared" si="22"/>
        <v>109800</v>
      </c>
      <c r="H49" s="62">
        <f t="shared" si="22"/>
        <v>109800</v>
      </c>
      <c r="I49" s="61">
        <f t="shared" si="4"/>
        <v>100</v>
      </c>
    </row>
    <row r="50" spans="1:9" s="16" customFormat="1" ht="13.5">
      <c r="A50" s="25"/>
      <c r="B50" s="25"/>
      <c r="C50" s="25">
        <v>721191</v>
      </c>
      <c r="D50" s="26" t="s">
        <v>70</v>
      </c>
      <c r="E50" s="27" t="s">
        <v>71</v>
      </c>
      <c r="F50" s="64" t="e">
        <f>(#REF!/12)*9</f>
        <v>#REF!</v>
      </c>
      <c r="G50" s="64">
        <v>109800</v>
      </c>
      <c r="H50" s="64">
        <v>109800</v>
      </c>
      <c r="I50" s="61">
        <f t="shared" si="4"/>
        <v>100</v>
      </c>
    </row>
    <row r="51" spans="1:9" s="24" customFormat="1" ht="13.5">
      <c r="A51" s="29">
        <v>721200</v>
      </c>
      <c r="B51" s="29"/>
      <c r="C51" s="29"/>
      <c r="D51" s="30" t="s">
        <v>72</v>
      </c>
      <c r="E51" s="31" t="s">
        <v>73</v>
      </c>
      <c r="F51" s="65" t="e">
        <f t="shared" ref="F51" si="23">SUM(F52+F54)</f>
        <v>#REF!</v>
      </c>
      <c r="G51" s="65">
        <f t="shared" ref="G51:H51" si="24">SUM(G52+G54)</f>
        <v>11000</v>
      </c>
      <c r="H51" s="65">
        <f t="shared" si="24"/>
        <v>11000</v>
      </c>
      <c r="I51" s="61">
        <f t="shared" si="4"/>
        <v>100</v>
      </c>
    </row>
    <row r="52" spans="1:9" s="24" customFormat="1" ht="13.5">
      <c r="A52" s="21"/>
      <c r="B52" s="21">
        <v>721210</v>
      </c>
      <c r="C52" s="21"/>
      <c r="D52" s="22" t="s">
        <v>74</v>
      </c>
      <c r="E52" s="23" t="s">
        <v>75</v>
      </c>
      <c r="F52" s="62" t="e">
        <f t="shared" ref="F52:H52" si="25">SUM(F53)</f>
        <v>#REF!</v>
      </c>
      <c r="G52" s="62">
        <f t="shared" si="25"/>
        <v>1000</v>
      </c>
      <c r="H52" s="62">
        <f t="shared" si="25"/>
        <v>1000</v>
      </c>
      <c r="I52" s="61">
        <f t="shared" si="4"/>
        <v>100</v>
      </c>
    </row>
    <row r="53" spans="1:9" s="16" customFormat="1" ht="13.5">
      <c r="A53" s="25"/>
      <c r="B53" s="25"/>
      <c r="C53" s="25">
        <v>721211</v>
      </c>
      <c r="D53" s="26" t="s">
        <v>76</v>
      </c>
      <c r="E53" s="27" t="s">
        <v>77</v>
      </c>
      <c r="F53" s="64" t="e">
        <f>(#REF!/12)*9</f>
        <v>#REF!</v>
      </c>
      <c r="G53" s="64">
        <v>1000</v>
      </c>
      <c r="H53" s="64">
        <v>1000</v>
      </c>
      <c r="I53" s="61">
        <f t="shared" si="4"/>
        <v>100</v>
      </c>
    </row>
    <row r="54" spans="1:9" s="24" customFormat="1" ht="13.5">
      <c r="A54" s="21"/>
      <c r="B54" s="21">
        <v>721230</v>
      </c>
      <c r="C54" s="21"/>
      <c r="D54" s="22" t="s">
        <v>78</v>
      </c>
      <c r="E54" s="23" t="s">
        <v>79</v>
      </c>
      <c r="F54" s="62" t="e">
        <f t="shared" ref="F54:H54" si="26">SUM(F55)</f>
        <v>#REF!</v>
      </c>
      <c r="G54" s="62">
        <f t="shared" si="26"/>
        <v>10000</v>
      </c>
      <c r="H54" s="62">
        <f t="shared" si="26"/>
        <v>10000</v>
      </c>
      <c r="I54" s="61">
        <f t="shared" si="4"/>
        <v>100</v>
      </c>
    </row>
    <row r="55" spans="1:9" s="16" customFormat="1" ht="13.5" customHeight="1">
      <c r="A55" s="25"/>
      <c r="B55" s="25"/>
      <c r="C55" s="25">
        <v>721239</v>
      </c>
      <c r="D55" s="26" t="s">
        <v>80</v>
      </c>
      <c r="E55" s="27" t="s">
        <v>81</v>
      </c>
      <c r="F55" s="64" t="e">
        <f>(#REF!/12)*9</f>
        <v>#REF!</v>
      </c>
      <c r="G55" s="64">
        <v>10000</v>
      </c>
      <c r="H55" s="64">
        <v>10000</v>
      </c>
      <c r="I55" s="61">
        <f t="shared" si="4"/>
        <v>100</v>
      </c>
    </row>
    <row r="56" spans="1:9" s="24" customFormat="1" ht="13.5">
      <c r="A56" s="21">
        <v>722100</v>
      </c>
      <c r="B56" s="21"/>
      <c r="C56" s="21"/>
      <c r="D56" s="22" t="s">
        <v>82</v>
      </c>
      <c r="E56" s="23" t="s">
        <v>83</v>
      </c>
      <c r="F56" s="62" t="e">
        <f t="shared" ref="F56:H57" si="27">SUM(F57)</f>
        <v>#REF!</v>
      </c>
      <c r="G56" s="62">
        <f t="shared" si="27"/>
        <v>270000</v>
      </c>
      <c r="H56" s="62">
        <f t="shared" si="27"/>
        <v>270000</v>
      </c>
      <c r="I56" s="61">
        <f t="shared" si="4"/>
        <v>100</v>
      </c>
    </row>
    <row r="57" spans="1:9" s="24" customFormat="1" ht="13.5">
      <c r="A57" s="21"/>
      <c r="B57" s="21">
        <v>722130</v>
      </c>
      <c r="C57" s="21"/>
      <c r="D57" s="22" t="s">
        <v>84</v>
      </c>
      <c r="E57" s="23" t="s">
        <v>85</v>
      </c>
      <c r="F57" s="62" t="e">
        <f t="shared" si="27"/>
        <v>#REF!</v>
      </c>
      <c r="G57" s="62">
        <f t="shared" si="27"/>
        <v>270000</v>
      </c>
      <c r="H57" s="62">
        <f t="shared" si="27"/>
        <v>270000</v>
      </c>
      <c r="I57" s="61">
        <f t="shared" si="4"/>
        <v>100</v>
      </c>
    </row>
    <row r="58" spans="1:9" s="16" customFormat="1" ht="13.5">
      <c r="A58" s="32"/>
      <c r="B58" s="32"/>
      <c r="C58" s="32">
        <v>722131</v>
      </c>
      <c r="D58" s="33" t="s">
        <v>86</v>
      </c>
      <c r="E58" s="34" t="s">
        <v>87</v>
      </c>
      <c r="F58" s="64" t="e">
        <f>(#REF!/12)*9</f>
        <v>#REF!</v>
      </c>
      <c r="G58" s="66">
        <v>270000</v>
      </c>
      <c r="H58" s="66">
        <v>270000</v>
      </c>
      <c r="I58" s="61">
        <f t="shared" si="4"/>
        <v>100</v>
      </c>
    </row>
    <row r="59" spans="1:9" s="24" customFormat="1" ht="13.5">
      <c r="A59" s="21">
        <v>722400</v>
      </c>
      <c r="B59" s="21"/>
      <c r="C59" s="21"/>
      <c r="D59" s="22" t="s">
        <v>88</v>
      </c>
      <c r="E59" s="23" t="s">
        <v>92</v>
      </c>
      <c r="F59" s="62" t="e">
        <f t="shared" ref="F59" si="28">SUM(F60+F66+F68+F70)</f>
        <v>#REF!</v>
      </c>
      <c r="G59" s="62">
        <f t="shared" ref="G59:H59" si="29">SUM(G60+G66+G68+G70)</f>
        <v>1651000</v>
      </c>
      <c r="H59" s="62">
        <f t="shared" si="29"/>
        <v>1651000</v>
      </c>
      <c r="I59" s="61">
        <f t="shared" si="4"/>
        <v>100</v>
      </c>
    </row>
    <row r="60" spans="1:9" s="24" customFormat="1" ht="13.5">
      <c r="A60" s="21"/>
      <c r="B60" s="21">
        <v>722430</v>
      </c>
      <c r="C60" s="21"/>
      <c r="D60" s="22" t="s">
        <v>89</v>
      </c>
      <c r="E60" s="23" t="s">
        <v>94</v>
      </c>
      <c r="F60" s="62" t="e">
        <f t="shared" ref="F60" si="30">SUM(F61:F65)</f>
        <v>#REF!</v>
      </c>
      <c r="G60" s="62">
        <f t="shared" ref="G60:H60" si="31">SUM(G61:G65)</f>
        <v>1501000</v>
      </c>
      <c r="H60" s="62">
        <f t="shared" si="31"/>
        <v>1501000</v>
      </c>
      <c r="I60" s="61">
        <f t="shared" si="4"/>
        <v>100</v>
      </c>
    </row>
    <row r="61" spans="1:9" s="16" customFormat="1" ht="13.5">
      <c r="A61" s="25"/>
      <c r="B61" s="25"/>
      <c r="C61" s="25">
        <v>722432</v>
      </c>
      <c r="D61" s="26" t="s">
        <v>90</v>
      </c>
      <c r="E61" s="27" t="s">
        <v>292</v>
      </c>
      <c r="F61" s="64" t="e">
        <f>(#REF!/12)*9</f>
        <v>#REF!</v>
      </c>
      <c r="G61" s="83">
        <v>251000</v>
      </c>
      <c r="H61" s="83">
        <v>251000</v>
      </c>
      <c r="I61" s="61">
        <f t="shared" si="4"/>
        <v>100</v>
      </c>
    </row>
    <row r="62" spans="1:9" s="16" customFormat="1" ht="13.5">
      <c r="A62" s="25"/>
      <c r="B62" s="25"/>
      <c r="C62" s="25">
        <v>722433</v>
      </c>
      <c r="D62" s="26" t="s">
        <v>543</v>
      </c>
      <c r="E62" s="27" t="s">
        <v>97</v>
      </c>
      <c r="F62" s="64" t="e">
        <f>(#REF!/12)*9</f>
        <v>#REF!</v>
      </c>
      <c r="G62" s="64">
        <v>210000</v>
      </c>
      <c r="H62" s="64">
        <v>210000</v>
      </c>
      <c r="I62" s="61">
        <f t="shared" si="4"/>
        <v>100</v>
      </c>
    </row>
    <row r="63" spans="1:9" s="16" customFormat="1" ht="13.5">
      <c r="A63" s="25"/>
      <c r="B63" s="25"/>
      <c r="C63" s="25">
        <v>722434</v>
      </c>
      <c r="D63" s="26" t="s">
        <v>544</v>
      </c>
      <c r="E63" s="27" t="s">
        <v>99</v>
      </c>
      <c r="F63" s="64" t="e">
        <f>(#REF!/12)*9</f>
        <v>#REF!</v>
      </c>
      <c r="G63" s="64">
        <v>100000</v>
      </c>
      <c r="H63" s="64">
        <v>100000</v>
      </c>
      <c r="I63" s="61">
        <f t="shared" si="4"/>
        <v>100</v>
      </c>
    </row>
    <row r="64" spans="1:9" s="16" customFormat="1" ht="13.5">
      <c r="A64" s="25"/>
      <c r="B64" s="25"/>
      <c r="C64" s="25">
        <v>722435</v>
      </c>
      <c r="D64" s="26" t="s">
        <v>545</v>
      </c>
      <c r="E64" s="27" t="s">
        <v>100</v>
      </c>
      <c r="F64" s="64" t="e">
        <f>(#REF!/12)*9</f>
        <v>#REF!</v>
      </c>
      <c r="G64" s="64">
        <v>940000</v>
      </c>
      <c r="H64" s="64">
        <v>940000</v>
      </c>
      <c r="I64" s="61">
        <f t="shared" si="4"/>
        <v>100</v>
      </c>
    </row>
    <row r="65" spans="1:9" s="16" customFormat="1" ht="12" hidden="1" customHeight="1">
      <c r="A65" s="25"/>
      <c r="B65" s="25"/>
      <c r="C65" s="25">
        <v>722437</v>
      </c>
      <c r="D65" s="26" t="s">
        <v>101</v>
      </c>
      <c r="E65" s="27" t="s">
        <v>102</v>
      </c>
      <c r="F65" s="64">
        <v>0</v>
      </c>
      <c r="G65" s="64">
        <v>0</v>
      </c>
      <c r="H65" s="64">
        <v>0</v>
      </c>
      <c r="I65" s="61" t="e">
        <f t="shared" si="4"/>
        <v>#DIV/0!</v>
      </c>
    </row>
    <row r="66" spans="1:9" s="24" customFormat="1" ht="13.5">
      <c r="A66" s="21"/>
      <c r="B66" s="21">
        <v>722440</v>
      </c>
      <c r="C66" s="21"/>
      <c r="D66" s="22" t="s">
        <v>546</v>
      </c>
      <c r="E66" s="23" t="s">
        <v>104</v>
      </c>
      <c r="F66" s="62" t="e">
        <f t="shared" ref="F66:H66" si="32">SUM(F67)</f>
        <v>#REF!</v>
      </c>
      <c r="G66" s="62">
        <f t="shared" si="32"/>
        <v>20000</v>
      </c>
      <c r="H66" s="62">
        <f t="shared" si="32"/>
        <v>20000</v>
      </c>
      <c r="I66" s="61">
        <f t="shared" si="4"/>
        <v>100</v>
      </c>
    </row>
    <row r="67" spans="1:9" s="16" customFormat="1" ht="13.5">
      <c r="A67" s="25"/>
      <c r="B67" s="25"/>
      <c r="C67" s="25">
        <v>722442</v>
      </c>
      <c r="D67" s="26" t="s">
        <v>547</v>
      </c>
      <c r="E67" s="27" t="s">
        <v>106</v>
      </c>
      <c r="F67" s="64" t="e">
        <f>(#REF!/12)*9</f>
        <v>#REF!</v>
      </c>
      <c r="G67" s="83">
        <v>20000</v>
      </c>
      <c r="H67" s="83">
        <v>20000</v>
      </c>
      <c r="I67" s="61">
        <f t="shared" si="4"/>
        <v>100</v>
      </c>
    </row>
    <row r="68" spans="1:9" s="24" customFormat="1" ht="13.5">
      <c r="A68" s="21"/>
      <c r="B68" s="21">
        <v>722450</v>
      </c>
      <c r="C68" s="21"/>
      <c r="D68" s="22" t="s">
        <v>548</v>
      </c>
      <c r="E68" s="23" t="s">
        <v>108</v>
      </c>
      <c r="F68" s="62" t="e">
        <f t="shared" ref="F68:H68" si="33">SUM(F69)</f>
        <v>#REF!</v>
      </c>
      <c r="G68" s="62">
        <f t="shared" si="33"/>
        <v>10000</v>
      </c>
      <c r="H68" s="62">
        <f t="shared" si="33"/>
        <v>10000</v>
      </c>
      <c r="I68" s="61">
        <f t="shared" si="4"/>
        <v>100</v>
      </c>
    </row>
    <row r="69" spans="1:9" s="16" customFormat="1" ht="13.5">
      <c r="A69" s="25"/>
      <c r="B69" s="25"/>
      <c r="C69" s="25">
        <v>722459</v>
      </c>
      <c r="D69" s="26" t="s">
        <v>549</v>
      </c>
      <c r="E69" s="27" t="s">
        <v>110</v>
      </c>
      <c r="F69" s="64" t="e">
        <f>(#REF!/12)*9</f>
        <v>#REF!</v>
      </c>
      <c r="G69" s="83">
        <v>10000</v>
      </c>
      <c r="H69" s="83">
        <v>10000</v>
      </c>
      <c r="I69" s="61">
        <f t="shared" si="4"/>
        <v>100</v>
      </c>
    </row>
    <row r="70" spans="1:9" s="24" customFormat="1" ht="13.5">
      <c r="A70" s="21"/>
      <c r="B70" s="21">
        <v>722460</v>
      </c>
      <c r="C70" s="21"/>
      <c r="D70" s="22" t="s">
        <v>550</v>
      </c>
      <c r="E70" s="23" t="s">
        <v>112</v>
      </c>
      <c r="F70" s="62" t="e">
        <f t="shared" ref="F70" si="34">SUM(F71+F72)</f>
        <v>#REF!</v>
      </c>
      <c r="G70" s="62">
        <f t="shared" ref="G70:H70" si="35">SUM(G71+G72)</f>
        <v>120000</v>
      </c>
      <c r="H70" s="62">
        <f t="shared" si="35"/>
        <v>120000</v>
      </c>
      <c r="I70" s="61">
        <f t="shared" si="4"/>
        <v>100</v>
      </c>
    </row>
    <row r="71" spans="1:9" s="16" customFormat="1" ht="13.5">
      <c r="A71" s="25"/>
      <c r="B71" s="25"/>
      <c r="C71" s="25">
        <v>722461</v>
      </c>
      <c r="D71" s="26" t="s">
        <v>551</v>
      </c>
      <c r="E71" s="27" t="s">
        <v>114</v>
      </c>
      <c r="F71" s="64" t="e">
        <f>(#REF!/12)*9</f>
        <v>#REF!</v>
      </c>
      <c r="G71" s="64">
        <v>40000</v>
      </c>
      <c r="H71" s="64">
        <v>40000</v>
      </c>
      <c r="I71" s="61">
        <f t="shared" si="4"/>
        <v>100</v>
      </c>
    </row>
    <row r="72" spans="1:9" s="16" customFormat="1" ht="13.5">
      <c r="A72" s="25"/>
      <c r="B72" s="25"/>
      <c r="C72" s="25">
        <v>722463</v>
      </c>
      <c r="D72" s="26" t="s">
        <v>552</v>
      </c>
      <c r="E72" s="27" t="s">
        <v>116</v>
      </c>
      <c r="F72" s="64" t="e">
        <f>(#REF!/12)*9</f>
        <v>#REF!</v>
      </c>
      <c r="G72" s="64">
        <v>80000</v>
      </c>
      <c r="H72" s="64">
        <v>80000</v>
      </c>
      <c r="I72" s="61">
        <f t="shared" si="4"/>
        <v>100</v>
      </c>
    </row>
    <row r="73" spans="1:9" s="24" customFormat="1" ht="13.5">
      <c r="A73" s="21">
        <v>722500</v>
      </c>
      <c r="B73" s="21"/>
      <c r="C73" s="21"/>
      <c r="D73" s="22" t="s">
        <v>91</v>
      </c>
      <c r="E73" s="23" t="s">
        <v>118</v>
      </c>
      <c r="F73" s="62" t="e">
        <f t="shared" ref="F73" si="36">SUM(F74+F78+F84+F82)</f>
        <v>#REF!</v>
      </c>
      <c r="G73" s="62">
        <f t="shared" ref="G73:H73" si="37">SUM(G74+G78+G84+G82)</f>
        <v>1953000</v>
      </c>
      <c r="H73" s="62">
        <f t="shared" si="37"/>
        <v>1953000</v>
      </c>
      <c r="I73" s="61">
        <f t="shared" si="4"/>
        <v>100</v>
      </c>
    </row>
    <row r="74" spans="1:9" s="24" customFormat="1" ht="13.5">
      <c r="A74" s="21"/>
      <c r="B74" s="21">
        <v>722510</v>
      </c>
      <c r="C74" s="21"/>
      <c r="D74" s="22" t="s">
        <v>93</v>
      </c>
      <c r="E74" s="23" t="s">
        <v>120</v>
      </c>
      <c r="F74" s="62" t="e">
        <f t="shared" ref="F74" si="38">SUM(F75+F76+F77)</f>
        <v>#REF!</v>
      </c>
      <c r="G74" s="62">
        <f t="shared" ref="G74:H74" si="39">SUM(G75+G76+G77)</f>
        <v>160000</v>
      </c>
      <c r="H74" s="62">
        <f t="shared" si="39"/>
        <v>160000</v>
      </c>
      <c r="I74" s="61">
        <f t="shared" si="4"/>
        <v>100</v>
      </c>
    </row>
    <row r="75" spans="1:9" s="16" customFormat="1" ht="13.5">
      <c r="A75" s="25"/>
      <c r="B75" s="25"/>
      <c r="C75" s="25">
        <v>722515</v>
      </c>
      <c r="D75" s="26" t="s">
        <v>95</v>
      </c>
      <c r="E75" s="27" t="s">
        <v>122</v>
      </c>
      <c r="F75" s="64" t="e">
        <f>(#REF!/12)*9</f>
        <v>#REF!</v>
      </c>
      <c r="G75" s="64">
        <v>15000</v>
      </c>
      <c r="H75" s="64">
        <v>15000</v>
      </c>
      <c r="I75" s="61">
        <f t="shared" si="4"/>
        <v>100</v>
      </c>
    </row>
    <row r="76" spans="1:9" s="16" customFormat="1" ht="13.5">
      <c r="A76" s="25"/>
      <c r="B76" s="25"/>
      <c r="C76" s="25">
        <v>722516</v>
      </c>
      <c r="D76" s="26" t="s">
        <v>96</v>
      </c>
      <c r="E76" s="27" t="s">
        <v>124</v>
      </c>
      <c r="F76" s="64" t="e">
        <f>(#REF!/12)*9</f>
        <v>#REF!</v>
      </c>
      <c r="G76" s="64">
        <v>50000</v>
      </c>
      <c r="H76" s="64">
        <v>50000</v>
      </c>
      <c r="I76" s="61">
        <f t="shared" si="4"/>
        <v>100</v>
      </c>
    </row>
    <row r="77" spans="1:9" s="16" customFormat="1" ht="13.5">
      <c r="A77" s="25"/>
      <c r="B77" s="25"/>
      <c r="C77" s="25">
        <v>722518</v>
      </c>
      <c r="D77" s="26" t="s">
        <v>98</v>
      </c>
      <c r="E77" s="27" t="s">
        <v>125</v>
      </c>
      <c r="F77" s="64" t="e">
        <f>(#REF!/12)*9</f>
        <v>#REF!</v>
      </c>
      <c r="G77" s="83">
        <v>95000</v>
      </c>
      <c r="H77" s="83">
        <v>95000</v>
      </c>
      <c r="I77" s="61">
        <f t="shared" si="4"/>
        <v>100</v>
      </c>
    </row>
    <row r="78" spans="1:9" s="24" customFormat="1" ht="13.5">
      <c r="A78" s="21"/>
      <c r="B78" s="21">
        <v>722530</v>
      </c>
      <c r="C78" s="21"/>
      <c r="D78" s="22" t="s">
        <v>103</v>
      </c>
      <c r="E78" s="23" t="s">
        <v>126</v>
      </c>
      <c r="F78" s="62" t="e">
        <f t="shared" ref="F78" si="40">SUM(F79+F80+F81)</f>
        <v>#REF!</v>
      </c>
      <c r="G78" s="62">
        <f t="shared" ref="G78:H78" si="41">SUM(G79+G80+G81)</f>
        <v>520000</v>
      </c>
      <c r="H78" s="62">
        <f t="shared" si="41"/>
        <v>520000</v>
      </c>
      <c r="I78" s="61">
        <f t="shared" si="4"/>
        <v>100</v>
      </c>
    </row>
    <row r="79" spans="1:9" s="16" customFormat="1" ht="13.5">
      <c r="A79" s="25"/>
      <c r="B79" s="25"/>
      <c r="C79" s="25">
        <v>722531</v>
      </c>
      <c r="D79" s="26" t="s">
        <v>105</v>
      </c>
      <c r="E79" s="27" t="s">
        <v>127</v>
      </c>
      <c r="F79" s="64" t="e">
        <f>(#REF!/12)*9</f>
        <v>#REF!</v>
      </c>
      <c r="G79" s="64">
        <v>150000</v>
      </c>
      <c r="H79" s="64">
        <v>150000</v>
      </c>
      <c r="I79" s="61">
        <f t="shared" ref="I79:I122" si="42">SUM(H79/G79)*100</f>
        <v>100</v>
      </c>
    </row>
    <row r="80" spans="1:9" s="16" customFormat="1" ht="13.5">
      <c r="A80" s="25"/>
      <c r="B80" s="25"/>
      <c r="C80" s="25">
        <v>722532</v>
      </c>
      <c r="D80" s="26" t="s">
        <v>553</v>
      </c>
      <c r="E80" s="27" t="s">
        <v>128</v>
      </c>
      <c r="F80" s="64" t="e">
        <f>(#REF!/12)*9</f>
        <v>#REF!</v>
      </c>
      <c r="G80" s="64">
        <v>320000</v>
      </c>
      <c r="H80" s="64">
        <v>320000</v>
      </c>
      <c r="I80" s="61">
        <f t="shared" si="42"/>
        <v>100</v>
      </c>
    </row>
    <row r="81" spans="1:9" s="16" customFormat="1" ht="13.5">
      <c r="A81" s="25"/>
      <c r="B81" s="25"/>
      <c r="C81" s="25">
        <v>722538</v>
      </c>
      <c r="D81" s="26" t="s">
        <v>554</v>
      </c>
      <c r="E81" s="27" t="s">
        <v>129</v>
      </c>
      <c r="F81" s="64" t="e">
        <f>(#REF!/12)*9</f>
        <v>#REF!</v>
      </c>
      <c r="G81" s="64">
        <v>50000</v>
      </c>
      <c r="H81" s="64">
        <v>50000</v>
      </c>
      <c r="I81" s="61">
        <f t="shared" si="42"/>
        <v>100</v>
      </c>
    </row>
    <row r="82" spans="1:9" s="24" customFormat="1" ht="13.5">
      <c r="A82" s="21"/>
      <c r="B82" s="21">
        <v>722550</v>
      </c>
      <c r="C82" s="21"/>
      <c r="D82" s="22" t="s">
        <v>107</v>
      </c>
      <c r="E82" s="23" t="s">
        <v>130</v>
      </c>
      <c r="F82" s="62" t="e">
        <f t="shared" ref="F82:H82" si="43">SUM(F83)</f>
        <v>#REF!</v>
      </c>
      <c r="G82" s="62">
        <f t="shared" si="43"/>
        <v>350000</v>
      </c>
      <c r="H82" s="62">
        <f t="shared" si="43"/>
        <v>350000</v>
      </c>
      <c r="I82" s="61">
        <f t="shared" si="42"/>
        <v>100</v>
      </c>
    </row>
    <row r="83" spans="1:9" s="24" customFormat="1" ht="13.5">
      <c r="A83" s="21"/>
      <c r="B83" s="21"/>
      <c r="C83" s="32">
        <v>722554</v>
      </c>
      <c r="D83" s="26" t="s">
        <v>109</v>
      </c>
      <c r="E83" s="27" t="s">
        <v>130</v>
      </c>
      <c r="F83" s="64" t="e">
        <f>(#REF!/12)*9</f>
        <v>#REF!</v>
      </c>
      <c r="G83" s="83">
        <v>350000</v>
      </c>
      <c r="H83" s="83">
        <v>350000</v>
      </c>
      <c r="I83" s="61">
        <f t="shared" si="42"/>
        <v>100</v>
      </c>
    </row>
    <row r="84" spans="1:9" s="24" customFormat="1" ht="13.5">
      <c r="A84" s="21"/>
      <c r="B84" s="21">
        <v>722580</v>
      </c>
      <c r="C84" s="21"/>
      <c r="D84" s="22" t="s">
        <v>111</v>
      </c>
      <c r="E84" s="23" t="s">
        <v>131</v>
      </c>
      <c r="F84" s="62" t="e">
        <f t="shared" ref="F84" si="44">SUM(F85+F86+F87+F88)</f>
        <v>#REF!</v>
      </c>
      <c r="G84" s="62">
        <f t="shared" ref="G84:H84" si="45">SUM(G85+G86+G87+G88)</f>
        <v>923000</v>
      </c>
      <c r="H84" s="62">
        <f t="shared" si="45"/>
        <v>923000</v>
      </c>
      <c r="I84" s="61">
        <f t="shared" si="42"/>
        <v>100</v>
      </c>
    </row>
    <row r="85" spans="1:9" s="16" customFormat="1" ht="13.5">
      <c r="A85" s="25"/>
      <c r="B85" s="25"/>
      <c r="C85" s="25">
        <v>722581</v>
      </c>
      <c r="D85" s="26" t="s">
        <v>113</v>
      </c>
      <c r="E85" s="27" t="s">
        <v>132</v>
      </c>
      <c r="F85" s="64" t="e">
        <f>(#REF!/12)*9</f>
        <v>#REF!</v>
      </c>
      <c r="G85" s="83">
        <v>890000</v>
      </c>
      <c r="H85" s="83">
        <v>890000</v>
      </c>
      <c r="I85" s="61">
        <f t="shared" si="42"/>
        <v>100</v>
      </c>
    </row>
    <row r="86" spans="1:9" s="16" customFormat="1" ht="13.5">
      <c r="A86" s="25"/>
      <c r="B86" s="25"/>
      <c r="C86" s="25">
        <v>722582</v>
      </c>
      <c r="D86" s="26" t="s">
        <v>115</v>
      </c>
      <c r="E86" s="27" t="s">
        <v>133</v>
      </c>
      <c r="F86" s="64" t="e">
        <f>(#REF!/12)*9</f>
        <v>#REF!</v>
      </c>
      <c r="G86" s="83">
        <v>32000</v>
      </c>
      <c r="H86" s="83">
        <v>32000</v>
      </c>
      <c r="I86" s="61">
        <f t="shared" si="42"/>
        <v>100</v>
      </c>
    </row>
    <row r="87" spans="1:9" s="16" customFormat="1" ht="13.5">
      <c r="A87" s="32"/>
      <c r="B87" s="32"/>
      <c r="C87" s="32">
        <v>722583</v>
      </c>
      <c r="D87" s="33" t="s">
        <v>555</v>
      </c>
      <c r="E87" s="34" t="s">
        <v>134</v>
      </c>
      <c r="F87" s="64" t="e">
        <f>(#REF!/12)*9</f>
        <v>#REF!</v>
      </c>
      <c r="G87" s="86">
        <v>900</v>
      </c>
      <c r="H87" s="86">
        <v>900</v>
      </c>
      <c r="I87" s="61">
        <f t="shared" si="42"/>
        <v>100</v>
      </c>
    </row>
    <row r="88" spans="1:9" s="16" customFormat="1" ht="13.5">
      <c r="A88" s="32"/>
      <c r="B88" s="32"/>
      <c r="C88" s="32">
        <v>722584</v>
      </c>
      <c r="D88" s="33" t="s">
        <v>556</v>
      </c>
      <c r="E88" s="34" t="s">
        <v>331</v>
      </c>
      <c r="F88" s="64" t="e">
        <f>(#REF!/12)*9</f>
        <v>#REF!</v>
      </c>
      <c r="G88" s="86">
        <v>100</v>
      </c>
      <c r="H88" s="86">
        <v>100</v>
      </c>
      <c r="I88" s="61">
        <f t="shared" si="42"/>
        <v>100</v>
      </c>
    </row>
    <row r="89" spans="1:9" s="24" customFormat="1" ht="13.5">
      <c r="A89" s="21">
        <v>722600</v>
      </c>
      <c r="B89" s="21"/>
      <c r="C89" s="21"/>
      <c r="D89" s="22" t="s">
        <v>117</v>
      </c>
      <c r="E89" s="23" t="s">
        <v>136</v>
      </c>
      <c r="F89" s="62" t="e">
        <f t="shared" ref="F89:H89" si="46">SUM(F90)</f>
        <v>#REF!</v>
      </c>
      <c r="G89" s="62">
        <f t="shared" si="46"/>
        <v>31000</v>
      </c>
      <c r="H89" s="62">
        <f t="shared" si="46"/>
        <v>31000</v>
      </c>
      <c r="I89" s="61">
        <f t="shared" si="42"/>
        <v>100</v>
      </c>
    </row>
    <row r="90" spans="1:9" s="24" customFormat="1" ht="13.5">
      <c r="A90" s="21"/>
      <c r="B90" s="21">
        <v>722610</v>
      </c>
      <c r="C90" s="21"/>
      <c r="D90" s="22" t="s">
        <v>119</v>
      </c>
      <c r="E90" s="23" t="s">
        <v>138</v>
      </c>
      <c r="F90" s="62" t="e">
        <f t="shared" ref="F90" si="47">SUM(F91+F92)</f>
        <v>#REF!</v>
      </c>
      <c r="G90" s="62">
        <f t="shared" ref="G90:H90" si="48">SUM(G91+G92)</f>
        <v>31000</v>
      </c>
      <c r="H90" s="62">
        <f t="shared" si="48"/>
        <v>31000</v>
      </c>
      <c r="I90" s="61">
        <f t="shared" si="42"/>
        <v>100</v>
      </c>
    </row>
    <row r="91" spans="1:9" s="16" customFormat="1" ht="13.5">
      <c r="A91" s="25"/>
      <c r="B91" s="25"/>
      <c r="C91" s="32">
        <v>722612</v>
      </c>
      <c r="D91" s="26" t="s">
        <v>121</v>
      </c>
      <c r="E91" s="27" t="s">
        <v>140</v>
      </c>
      <c r="F91" s="64" t="e">
        <f>(#REF!/12)*9</f>
        <v>#REF!</v>
      </c>
      <c r="G91" s="64">
        <v>30000</v>
      </c>
      <c r="H91" s="64">
        <v>30000</v>
      </c>
      <c r="I91" s="61">
        <f t="shared" si="42"/>
        <v>100</v>
      </c>
    </row>
    <row r="92" spans="1:9" s="24" customFormat="1" ht="13.5">
      <c r="A92" s="21"/>
      <c r="B92" s="21"/>
      <c r="C92" s="32">
        <v>722613</v>
      </c>
      <c r="D92" s="26" t="s">
        <v>123</v>
      </c>
      <c r="E92" s="27" t="s">
        <v>138</v>
      </c>
      <c r="F92" s="64" t="e">
        <f>(#REF!/12)*9</f>
        <v>#REF!</v>
      </c>
      <c r="G92" s="64">
        <v>1000</v>
      </c>
      <c r="H92" s="64">
        <v>1000</v>
      </c>
      <c r="I92" s="61">
        <f t="shared" si="42"/>
        <v>100</v>
      </c>
    </row>
    <row r="93" spans="1:9" s="24" customFormat="1" ht="13.5">
      <c r="A93" s="21">
        <v>722700</v>
      </c>
      <c r="B93" s="21"/>
      <c r="C93" s="21"/>
      <c r="D93" s="22" t="s">
        <v>135</v>
      </c>
      <c r="E93" s="23" t="s">
        <v>143</v>
      </c>
      <c r="F93" s="62" t="e">
        <f t="shared" ref="F93:H93" si="49">SUM(F94)</f>
        <v>#REF!</v>
      </c>
      <c r="G93" s="62">
        <f t="shared" si="49"/>
        <v>1400000</v>
      </c>
      <c r="H93" s="62">
        <f t="shared" si="49"/>
        <v>1400000</v>
      </c>
      <c r="I93" s="61">
        <f t="shared" si="42"/>
        <v>100</v>
      </c>
    </row>
    <row r="94" spans="1:9" s="24" customFormat="1" ht="13.5">
      <c r="A94" s="21"/>
      <c r="B94" s="21">
        <v>722790</v>
      </c>
      <c r="C94" s="21"/>
      <c r="D94" s="22" t="s">
        <v>137</v>
      </c>
      <c r="E94" s="23" t="s">
        <v>145</v>
      </c>
      <c r="F94" s="62" t="e">
        <f t="shared" ref="F94:G94" si="50">SUM(F95+F96)</f>
        <v>#REF!</v>
      </c>
      <c r="G94" s="62">
        <f t="shared" si="50"/>
        <v>1400000</v>
      </c>
      <c r="H94" s="62">
        <f t="shared" ref="H94" si="51">SUM(H95+H96)</f>
        <v>1400000</v>
      </c>
      <c r="I94" s="61">
        <f t="shared" si="42"/>
        <v>100</v>
      </c>
    </row>
    <row r="95" spans="1:9" s="24" customFormat="1" ht="13.5">
      <c r="A95" s="21"/>
      <c r="B95" s="21"/>
      <c r="C95" s="32">
        <v>722791</v>
      </c>
      <c r="D95" s="26" t="s">
        <v>139</v>
      </c>
      <c r="E95" s="27" t="s">
        <v>441</v>
      </c>
      <c r="F95" s="64" t="e">
        <f>(#REF!/12)*9</f>
        <v>#REF!</v>
      </c>
      <c r="G95" s="64">
        <v>300000</v>
      </c>
      <c r="H95" s="64">
        <v>300000</v>
      </c>
      <c r="I95" s="61">
        <f t="shared" si="42"/>
        <v>100</v>
      </c>
    </row>
    <row r="96" spans="1:9" s="24" customFormat="1" ht="13.5">
      <c r="A96" s="21"/>
      <c r="B96" s="21"/>
      <c r="C96" s="32">
        <v>722791</v>
      </c>
      <c r="D96" s="26" t="s">
        <v>141</v>
      </c>
      <c r="E96" s="27" t="s">
        <v>336</v>
      </c>
      <c r="F96" s="64" t="e">
        <f>(#REF!/12)*9</f>
        <v>#REF!</v>
      </c>
      <c r="G96" s="64">
        <v>1100000</v>
      </c>
      <c r="H96" s="64">
        <v>1100000</v>
      </c>
      <c r="I96" s="61">
        <f t="shared" si="42"/>
        <v>100</v>
      </c>
    </row>
    <row r="97" spans="1:9" s="24" customFormat="1" ht="13.5">
      <c r="A97" s="21">
        <v>723100</v>
      </c>
      <c r="B97" s="21"/>
      <c r="C97" s="21"/>
      <c r="D97" s="22" t="s">
        <v>142</v>
      </c>
      <c r="E97" s="23" t="s">
        <v>147</v>
      </c>
      <c r="F97" s="62" t="e">
        <f t="shared" ref="F97:H98" si="52">SUM(F98)</f>
        <v>#REF!</v>
      </c>
      <c r="G97" s="62">
        <f t="shared" si="52"/>
        <v>10000</v>
      </c>
      <c r="H97" s="62">
        <f t="shared" si="52"/>
        <v>10000</v>
      </c>
      <c r="I97" s="61">
        <f t="shared" si="42"/>
        <v>100</v>
      </c>
    </row>
    <row r="98" spans="1:9" s="24" customFormat="1" ht="13.5">
      <c r="A98" s="21"/>
      <c r="B98" s="21">
        <v>723130</v>
      </c>
      <c r="C98" s="21"/>
      <c r="D98" s="22" t="s">
        <v>144</v>
      </c>
      <c r="E98" s="23" t="s">
        <v>148</v>
      </c>
      <c r="F98" s="62" t="e">
        <f t="shared" si="52"/>
        <v>#REF!</v>
      </c>
      <c r="G98" s="62">
        <f t="shared" si="52"/>
        <v>10000</v>
      </c>
      <c r="H98" s="62">
        <f t="shared" si="52"/>
        <v>10000</v>
      </c>
      <c r="I98" s="61">
        <f t="shared" si="42"/>
        <v>100</v>
      </c>
    </row>
    <row r="99" spans="1:9" s="16" customFormat="1" ht="13.5">
      <c r="A99" s="25"/>
      <c r="B99" s="25"/>
      <c r="C99" s="25">
        <v>723132</v>
      </c>
      <c r="D99" s="26" t="s">
        <v>146</v>
      </c>
      <c r="E99" s="27" t="s">
        <v>149</v>
      </c>
      <c r="F99" s="64" t="e">
        <f>(#REF!/12)*9</f>
        <v>#REF!</v>
      </c>
      <c r="G99" s="64">
        <v>10000</v>
      </c>
      <c r="H99" s="64">
        <v>10000</v>
      </c>
      <c r="I99" s="61">
        <f t="shared" si="42"/>
        <v>100</v>
      </c>
    </row>
    <row r="100" spans="1:9" s="24" customFormat="1" ht="13.5">
      <c r="A100" s="21">
        <v>730000</v>
      </c>
      <c r="B100" s="21"/>
      <c r="C100" s="21"/>
      <c r="D100" s="22" t="s">
        <v>150</v>
      </c>
      <c r="E100" s="23" t="s">
        <v>290</v>
      </c>
      <c r="F100" s="62" t="e">
        <f>SUM(F101)</f>
        <v>#REF!</v>
      </c>
      <c r="G100" s="62">
        <f>SUM(G106+G101)</f>
        <v>9880000</v>
      </c>
      <c r="H100" s="62">
        <f>SUM(H106+H101)</f>
        <v>10210000</v>
      </c>
      <c r="I100" s="61">
        <f t="shared" si="42"/>
        <v>103.34008097165992</v>
      </c>
    </row>
    <row r="101" spans="1:9" s="24" customFormat="1" ht="13.5">
      <c r="A101" s="21">
        <v>732000</v>
      </c>
      <c r="B101" s="21"/>
      <c r="C101" s="21"/>
      <c r="D101" s="22" t="s">
        <v>151</v>
      </c>
      <c r="E101" s="21" t="s">
        <v>560</v>
      </c>
      <c r="F101" s="64" t="e">
        <f t="shared" ref="F101:H101" si="53">SUM(F102)</f>
        <v>#REF!</v>
      </c>
      <c r="G101" s="64">
        <f t="shared" si="53"/>
        <v>9800000</v>
      </c>
      <c r="H101" s="64">
        <f t="shared" si="53"/>
        <v>10130000</v>
      </c>
      <c r="I101" s="61">
        <f t="shared" si="42"/>
        <v>103.36734693877551</v>
      </c>
    </row>
    <row r="102" spans="1:9" s="16" customFormat="1" ht="13.5">
      <c r="A102" s="25"/>
      <c r="B102" s="25">
        <v>732100</v>
      </c>
      <c r="C102" s="25"/>
      <c r="D102" s="22" t="s">
        <v>152</v>
      </c>
      <c r="E102" s="27" t="s">
        <v>291</v>
      </c>
      <c r="F102" s="64" t="e">
        <f t="shared" ref="F102:G102" si="54">SUM(F103+F104+F105)</f>
        <v>#REF!</v>
      </c>
      <c r="G102" s="64">
        <f t="shared" si="54"/>
        <v>9800000</v>
      </c>
      <c r="H102" s="64">
        <f t="shared" ref="H102" si="55">SUM(H103+H104+H105)</f>
        <v>10130000</v>
      </c>
      <c r="I102" s="61">
        <f t="shared" si="42"/>
        <v>103.36734693877551</v>
      </c>
    </row>
    <row r="103" spans="1:9" s="16" customFormat="1" ht="13.5">
      <c r="A103" s="25"/>
      <c r="B103" s="25"/>
      <c r="C103" s="25">
        <v>732110</v>
      </c>
      <c r="D103" s="26" t="s">
        <v>153</v>
      </c>
      <c r="E103" s="27" t="s">
        <v>342</v>
      </c>
      <c r="F103" s="64" t="e">
        <f>(#REF!/12)*9</f>
        <v>#REF!</v>
      </c>
      <c r="G103" s="64">
        <v>4300000</v>
      </c>
      <c r="H103" s="64">
        <v>4630000</v>
      </c>
      <c r="I103" s="61">
        <f t="shared" si="42"/>
        <v>107.67441860465117</v>
      </c>
    </row>
    <row r="104" spans="1:9" s="16" customFormat="1" ht="13.5">
      <c r="A104" s="25"/>
      <c r="B104" s="25"/>
      <c r="C104" s="25">
        <v>732110</v>
      </c>
      <c r="D104" s="26" t="s">
        <v>557</v>
      </c>
      <c r="E104" s="27" t="s">
        <v>409</v>
      </c>
      <c r="F104" s="64" t="e">
        <f>(#REF!/12)*9</f>
        <v>#REF!</v>
      </c>
      <c r="G104" s="64">
        <v>500000</v>
      </c>
      <c r="H104" s="64">
        <v>500000</v>
      </c>
      <c r="I104" s="61">
        <f t="shared" si="42"/>
        <v>100</v>
      </c>
    </row>
    <row r="105" spans="1:9" s="16" customFormat="1" ht="13.5">
      <c r="A105" s="25"/>
      <c r="B105" s="25"/>
      <c r="C105" s="25">
        <v>732110</v>
      </c>
      <c r="D105" s="26" t="s">
        <v>558</v>
      </c>
      <c r="E105" s="27" t="s">
        <v>154</v>
      </c>
      <c r="F105" s="64" t="e">
        <f>(#REF!/12)*9</f>
        <v>#REF!</v>
      </c>
      <c r="G105" s="64">
        <v>5000000</v>
      </c>
      <c r="H105" s="64">
        <v>5000000</v>
      </c>
      <c r="I105" s="61">
        <f t="shared" si="42"/>
        <v>100</v>
      </c>
    </row>
    <row r="106" spans="1:9" s="24" customFormat="1" ht="13.5">
      <c r="A106" s="21">
        <v>731000</v>
      </c>
      <c r="B106" s="21"/>
      <c r="C106" s="21"/>
      <c r="D106" s="22" t="s">
        <v>503</v>
      </c>
      <c r="E106" s="21" t="s">
        <v>506</v>
      </c>
      <c r="F106" s="64" t="e">
        <f t="shared" ref="F106:H107" si="56">SUM(F107)</f>
        <v>#REF!</v>
      </c>
      <c r="G106" s="64">
        <f t="shared" si="56"/>
        <v>80000</v>
      </c>
      <c r="H106" s="64">
        <f t="shared" si="56"/>
        <v>80000</v>
      </c>
      <c r="I106" s="61">
        <f t="shared" si="42"/>
        <v>100</v>
      </c>
    </row>
    <row r="107" spans="1:9" s="16" customFormat="1" ht="13.5">
      <c r="A107" s="25"/>
      <c r="B107" s="25">
        <v>731100</v>
      </c>
      <c r="C107" s="25"/>
      <c r="D107" s="22" t="s">
        <v>504</v>
      </c>
      <c r="E107" s="27" t="s">
        <v>507</v>
      </c>
      <c r="F107" s="64" t="e">
        <f t="shared" si="56"/>
        <v>#REF!</v>
      </c>
      <c r="G107" s="64">
        <f t="shared" si="56"/>
        <v>80000</v>
      </c>
      <c r="H107" s="64">
        <f t="shared" si="56"/>
        <v>80000</v>
      </c>
      <c r="I107" s="61">
        <f t="shared" si="42"/>
        <v>100</v>
      </c>
    </row>
    <row r="108" spans="1:9" s="16" customFormat="1" ht="13.5">
      <c r="A108" s="25"/>
      <c r="B108" s="25"/>
      <c r="C108" s="25">
        <v>731120</v>
      </c>
      <c r="D108" s="26" t="s">
        <v>505</v>
      </c>
      <c r="E108" s="27" t="s">
        <v>507</v>
      </c>
      <c r="F108" s="64" t="e">
        <f>(#REF!/12)*9</f>
        <v>#REF!</v>
      </c>
      <c r="G108" s="64">
        <v>80000</v>
      </c>
      <c r="H108" s="64">
        <v>80000</v>
      </c>
      <c r="I108" s="61">
        <f t="shared" si="42"/>
        <v>100</v>
      </c>
    </row>
    <row r="109" spans="1:9" s="24" customFormat="1" ht="13.5">
      <c r="A109" s="21">
        <v>740000</v>
      </c>
      <c r="B109" s="21"/>
      <c r="C109" s="21"/>
      <c r="D109" s="22" t="s">
        <v>289</v>
      </c>
      <c r="E109" s="23" t="s">
        <v>400</v>
      </c>
      <c r="F109" s="62" t="e">
        <f t="shared" ref="F109:H110" si="57">SUM(F110)</f>
        <v>#REF!</v>
      </c>
      <c r="G109" s="62">
        <f t="shared" si="57"/>
        <v>2000000</v>
      </c>
      <c r="H109" s="62">
        <f t="shared" si="57"/>
        <v>2000000</v>
      </c>
      <c r="I109" s="61">
        <f t="shared" si="42"/>
        <v>100</v>
      </c>
    </row>
    <row r="110" spans="1:9" s="24" customFormat="1" ht="13.5">
      <c r="A110" s="21">
        <v>742000</v>
      </c>
      <c r="B110" s="21"/>
      <c r="C110" s="21"/>
      <c r="D110" s="22" t="s">
        <v>401</v>
      </c>
      <c r="E110" s="21" t="s">
        <v>560</v>
      </c>
      <c r="F110" s="64" t="e">
        <f t="shared" si="57"/>
        <v>#REF!</v>
      </c>
      <c r="G110" s="64">
        <f t="shared" si="57"/>
        <v>2000000</v>
      </c>
      <c r="H110" s="64">
        <f t="shared" si="57"/>
        <v>2000000</v>
      </c>
      <c r="I110" s="61">
        <f t="shared" si="42"/>
        <v>100</v>
      </c>
    </row>
    <row r="111" spans="1:9" s="16" customFormat="1" ht="13.5">
      <c r="A111" s="25"/>
      <c r="B111" s="25">
        <v>742100</v>
      </c>
      <c r="C111" s="25"/>
      <c r="D111" s="22" t="s">
        <v>402</v>
      </c>
      <c r="E111" s="27" t="s">
        <v>403</v>
      </c>
      <c r="F111" s="64" t="e">
        <f t="shared" ref="F111:H111" si="58">SUM(F112)</f>
        <v>#REF!</v>
      </c>
      <c r="G111" s="64">
        <f t="shared" si="58"/>
        <v>2000000</v>
      </c>
      <c r="H111" s="64">
        <f t="shared" si="58"/>
        <v>2000000</v>
      </c>
      <c r="I111" s="61">
        <f t="shared" si="42"/>
        <v>100</v>
      </c>
    </row>
    <row r="112" spans="1:9" s="16" customFormat="1" ht="13.5">
      <c r="A112" s="25"/>
      <c r="B112" s="25"/>
      <c r="C112" s="25">
        <v>742110</v>
      </c>
      <c r="D112" s="26" t="s">
        <v>405</v>
      </c>
      <c r="E112" s="27" t="s">
        <v>404</v>
      </c>
      <c r="F112" s="64" t="e">
        <f>(#REF!/12)*9</f>
        <v>#REF!</v>
      </c>
      <c r="G112" s="64">
        <v>2000000</v>
      </c>
      <c r="H112" s="64">
        <v>2000000</v>
      </c>
      <c r="I112" s="61">
        <f t="shared" si="42"/>
        <v>100</v>
      </c>
    </row>
    <row r="113" spans="1:9" s="24" customFormat="1" ht="12.75" customHeight="1">
      <c r="A113" s="21">
        <v>700000</v>
      </c>
      <c r="B113" s="21"/>
      <c r="C113" s="21"/>
      <c r="D113" s="22"/>
      <c r="E113" s="28" t="s">
        <v>329</v>
      </c>
      <c r="F113" s="62" t="e">
        <f>SUM(F14+F40+F100+F109)</f>
        <v>#REF!</v>
      </c>
      <c r="G113" s="62">
        <f>SUM(G14+G40+G100+G109)</f>
        <v>33066200</v>
      </c>
      <c r="H113" s="62">
        <f>SUM(H14+H40+H100+H109)</f>
        <v>33435000</v>
      </c>
      <c r="I113" s="61">
        <f t="shared" si="42"/>
        <v>101.11533832130695</v>
      </c>
    </row>
    <row r="114" spans="1:9" s="24" customFormat="1" ht="13.5" hidden="1">
      <c r="A114" s="21"/>
      <c r="B114" s="21"/>
      <c r="C114" s="21"/>
      <c r="D114" s="22" t="s">
        <v>155</v>
      </c>
      <c r="E114" s="23" t="s">
        <v>156</v>
      </c>
      <c r="F114" s="62">
        <f t="shared" ref="F114" si="59">SUM(F115+F116+F117)</f>
        <v>0</v>
      </c>
      <c r="G114" s="62">
        <f t="shared" ref="G114:H114" si="60">SUM(G115+G116+G117)</f>
        <v>0</v>
      </c>
      <c r="H114" s="62">
        <f t="shared" si="60"/>
        <v>0</v>
      </c>
      <c r="I114" s="61" t="e">
        <f t="shared" si="42"/>
        <v>#DIV/0!</v>
      </c>
    </row>
    <row r="115" spans="1:9" s="24" customFormat="1" ht="13.5" hidden="1">
      <c r="A115" s="21"/>
      <c r="B115" s="21"/>
      <c r="C115" s="21"/>
      <c r="D115" s="22">
        <v>1</v>
      </c>
      <c r="E115" s="23" t="s">
        <v>157</v>
      </c>
      <c r="F115" s="62">
        <v>0</v>
      </c>
      <c r="G115" s="62">
        <v>0</v>
      </c>
      <c r="H115" s="62">
        <v>0</v>
      </c>
      <c r="I115" s="61" t="e">
        <f t="shared" si="42"/>
        <v>#DIV/0!</v>
      </c>
    </row>
    <row r="116" spans="1:9" s="24" customFormat="1" ht="13.5" hidden="1">
      <c r="A116" s="21"/>
      <c r="B116" s="21"/>
      <c r="C116" s="21"/>
      <c r="D116" s="22">
        <v>2</v>
      </c>
      <c r="E116" s="23" t="s">
        <v>158</v>
      </c>
      <c r="F116" s="62">
        <v>0</v>
      </c>
      <c r="G116" s="62">
        <v>0</v>
      </c>
      <c r="H116" s="62">
        <v>0</v>
      </c>
      <c r="I116" s="61" t="e">
        <f t="shared" si="42"/>
        <v>#DIV/0!</v>
      </c>
    </row>
    <row r="117" spans="1:9" s="24" customFormat="1" ht="13.5" hidden="1">
      <c r="A117" s="21"/>
      <c r="B117" s="21"/>
      <c r="C117" s="21"/>
      <c r="D117" s="22">
        <v>3</v>
      </c>
      <c r="E117" s="23" t="s">
        <v>159</v>
      </c>
      <c r="F117" s="62">
        <v>0</v>
      </c>
      <c r="G117" s="62">
        <v>0</v>
      </c>
      <c r="H117" s="62">
        <v>0</v>
      </c>
      <c r="I117" s="61" t="e">
        <f t="shared" si="42"/>
        <v>#DIV/0!</v>
      </c>
    </row>
    <row r="118" spans="1:9" s="35" customFormat="1" ht="13.5" hidden="1">
      <c r="A118" s="21"/>
      <c r="B118" s="21"/>
      <c r="C118" s="21"/>
      <c r="D118" s="22"/>
      <c r="E118" s="23" t="s">
        <v>160</v>
      </c>
      <c r="F118" s="62" t="e">
        <f t="shared" ref="F118" si="61">SUM(F113+F114)</f>
        <v>#REF!</v>
      </c>
      <c r="G118" s="62">
        <f t="shared" ref="G118:H118" si="62">SUM(G113+G114)</f>
        <v>33066200</v>
      </c>
      <c r="H118" s="62">
        <f t="shared" si="62"/>
        <v>33435000</v>
      </c>
      <c r="I118" s="61">
        <f t="shared" si="42"/>
        <v>101.11533832130695</v>
      </c>
    </row>
    <row r="119" spans="1:9" s="16" customFormat="1" ht="12.75">
      <c r="A119" s="10"/>
      <c r="B119" s="13"/>
      <c r="C119" s="13"/>
      <c r="D119" s="14"/>
      <c r="E119" s="15" t="s">
        <v>433</v>
      </c>
      <c r="F119" s="60"/>
      <c r="G119" s="60"/>
      <c r="H119" s="60"/>
      <c r="I119" s="60"/>
    </row>
    <row r="120" spans="1:9" s="35" customFormat="1" ht="13.5">
      <c r="A120" s="21">
        <v>814000</v>
      </c>
      <c r="B120" s="21"/>
      <c r="C120" s="21"/>
      <c r="D120" s="22" t="s">
        <v>434</v>
      </c>
      <c r="E120" s="23" t="s">
        <v>539</v>
      </c>
      <c r="F120" s="64" t="e">
        <f>(#REF!/12)*9</f>
        <v>#REF!</v>
      </c>
      <c r="G120" s="62">
        <v>900000</v>
      </c>
      <c r="H120" s="62">
        <v>900000</v>
      </c>
      <c r="I120" s="61">
        <f t="shared" si="42"/>
        <v>100</v>
      </c>
    </row>
    <row r="121" spans="1:9" hidden="1">
      <c r="A121" s="21"/>
      <c r="B121" s="25"/>
      <c r="C121" s="25"/>
      <c r="D121" s="26"/>
      <c r="E121" s="27" t="s">
        <v>428</v>
      </c>
      <c r="F121" s="64">
        <v>0</v>
      </c>
      <c r="G121" s="64">
        <v>0</v>
      </c>
      <c r="H121" s="64">
        <v>0</v>
      </c>
      <c r="I121" s="61" t="e">
        <f t="shared" si="42"/>
        <v>#DIV/0!</v>
      </c>
    </row>
    <row r="122" spans="1:9" s="70" customFormat="1">
      <c r="A122" s="51"/>
      <c r="B122" s="51"/>
      <c r="C122" s="51"/>
      <c r="D122" s="72"/>
      <c r="E122" s="28" t="s">
        <v>352</v>
      </c>
      <c r="F122" s="69" t="e">
        <f t="shared" ref="F122:G122" si="63">SUM(F113+F120)</f>
        <v>#REF!</v>
      </c>
      <c r="G122" s="69">
        <f t="shared" si="63"/>
        <v>33966200</v>
      </c>
      <c r="H122" s="69">
        <f t="shared" ref="H122" si="64">SUM(H113+H120)</f>
        <v>34335000</v>
      </c>
      <c r="I122" s="61">
        <f t="shared" si="42"/>
        <v>101.08578528066137</v>
      </c>
    </row>
  </sheetData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I318"/>
  <sheetViews>
    <sheetView zoomScale="120" zoomScaleNormal="120" workbookViewId="0">
      <selection activeCell="D4" sqref="D4"/>
    </sheetView>
  </sheetViews>
  <sheetFormatPr defaultRowHeight="15"/>
  <cols>
    <col min="1" max="1" width="8" style="36" customWidth="1"/>
    <col min="2" max="2" width="6.85546875" style="36" customWidth="1"/>
    <col min="3" max="3" width="6.42578125" style="36" customWidth="1"/>
    <col min="4" max="4" width="7.85546875" style="37" customWidth="1"/>
    <col min="5" max="5" width="75" style="36" customWidth="1"/>
    <col min="6" max="6" width="13.5703125" style="38" hidden="1" customWidth="1"/>
    <col min="7" max="7" width="14" style="38" customWidth="1"/>
    <col min="8" max="8" width="12.140625" style="38" customWidth="1"/>
    <col min="9" max="9" width="10.140625" style="38" customWidth="1"/>
    <col min="209" max="209" width="6.85546875" customWidth="1"/>
    <col min="210" max="210" width="7.28515625" customWidth="1"/>
    <col min="211" max="211" width="9.28515625" customWidth="1"/>
    <col min="212" max="212" width="6.7109375" customWidth="1"/>
    <col min="213" max="213" width="59.7109375" customWidth="1"/>
    <col min="214" max="215" width="11.5703125" customWidth="1"/>
    <col min="216" max="216" width="12.5703125" customWidth="1"/>
    <col min="465" max="465" width="6.85546875" customWidth="1"/>
    <col min="466" max="466" width="7.28515625" customWidth="1"/>
    <col min="467" max="467" width="9.28515625" customWidth="1"/>
    <col min="468" max="468" width="6.7109375" customWidth="1"/>
    <col min="469" max="469" width="59.7109375" customWidth="1"/>
    <col min="470" max="471" width="11.5703125" customWidth="1"/>
    <col min="472" max="472" width="12.5703125" customWidth="1"/>
    <col min="721" max="721" width="6.85546875" customWidth="1"/>
    <col min="722" max="722" width="7.28515625" customWidth="1"/>
    <col min="723" max="723" width="9.28515625" customWidth="1"/>
    <col min="724" max="724" width="6.7109375" customWidth="1"/>
    <col min="725" max="725" width="59.7109375" customWidth="1"/>
    <col min="726" max="727" width="11.5703125" customWidth="1"/>
    <col min="728" max="728" width="12.5703125" customWidth="1"/>
    <col min="977" max="977" width="6.85546875" customWidth="1"/>
    <col min="978" max="978" width="7.28515625" customWidth="1"/>
    <col min="979" max="979" width="9.28515625" customWidth="1"/>
    <col min="980" max="980" width="6.7109375" customWidth="1"/>
    <col min="981" max="981" width="59.7109375" customWidth="1"/>
    <col min="982" max="983" width="11.5703125" customWidth="1"/>
    <col min="984" max="984" width="12.5703125" customWidth="1"/>
    <col min="1233" max="1233" width="6.85546875" customWidth="1"/>
    <col min="1234" max="1234" width="7.28515625" customWidth="1"/>
    <col min="1235" max="1235" width="9.28515625" customWidth="1"/>
    <col min="1236" max="1236" width="6.7109375" customWidth="1"/>
    <col min="1237" max="1237" width="59.7109375" customWidth="1"/>
    <col min="1238" max="1239" width="11.5703125" customWidth="1"/>
    <col min="1240" max="1240" width="12.5703125" customWidth="1"/>
    <col min="1489" max="1489" width="6.85546875" customWidth="1"/>
    <col min="1490" max="1490" width="7.28515625" customWidth="1"/>
    <col min="1491" max="1491" width="9.28515625" customWidth="1"/>
    <col min="1492" max="1492" width="6.7109375" customWidth="1"/>
    <col min="1493" max="1493" width="59.7109375" customWidth="1"/>
    <col min="1494" max="1495" width="11.5703125" customWidth="1"/>
    <col min="1496" max="1496" width="12.5703125" customWidth="1"/>
    <col min="1745" max="1745" width="6.85546875" customWidth="1"/>
    <col min="1746" max="1746" width="7.28515625" customWidth="1"/>
    <col min="1747" max="1747" width="9.28515625" customWidth="1"/>
    <col min="1748" max="1748" width="6.7109375" customWidth="1"/>
    <col min="1749" max="1749" width="59.7109375" customWidth="1"/>
    <col min="1750" max="1751" width="11.5703125" customWidth="1"/>
    <col min="1752" max="1752" width="12.5703125" customWidth="1"/>
    <col min="2001" max="2001" width="6.85546875" customWidth="1"/>
    <col min="2002" max="2002" width="7.28515625" customWidth="1"/>
    <col min="2003" max="2003" width="9.28515625" customWidth="1"/>
    <col min="2004" max="2004" width="6.7109375" customWidth="1"/>
    <col min="2005" max="2005" width="59.7109375" customWidth="1"/>
    <col min="2006" max="2007" width="11.5703125" customWidth="1"/>
    <col min="2008" max="2008" width="12.5703125" customWidth="1"/>
    <col min="2257" max="2257" width="6.85546875" customWidth="1"/>
    <col min="2258" max="2258" width="7.28515625" customWidth="1"/>
    <col min="2259" max="2259" width="9.28515625" customWidth="1"/>
    <col min="2260" max="2260" width="6.7109375" customWidth="1"/>
    <col min="2261" max="2261" width="59.7109375" customWidth="1"/>
    <col min="2262" max="2263" width="11.5703125" customWidth="1"/>
    <col min="2264" max="2264" width="12.5703125" customWidth="1"/>
    <col min="2513" max="2513" width="6.85546875" customWidth="1"/>
    <col min="2514" max="2514" width="7.28515625" customWidth="1"/>
    <col min="2515" max="2515" width="9.28515625" customWidth="1"/>
    <col min="2516" max="2516" width="6.7109375" customWidth="1"/>
    <col min="2517" max="2517" width="59.7109375" customWidth="1"/>
    <col min="2518" max="2519" width="11.5703125" customWidth="1"/>
    <col min="2520" max="2520" width="12.5703125" customWidth="1"/>
    <col min="2769" max="2769" width="6.85546875" customWidth="1"/>
    <col min="2770" max="2770" width="7.28515625" customWidth="1"/>
    <col min="2771" max="2771" width="9.28515625" customWidth="1"/>
    <col min="2772" max="2772" width="6.7109375" customWidth="1"/>
    <col min="2773" max="2773" width="59.7109375" customWidth="1"/>
    <col min="2774" max="2775" width="11.5703125" customWidth="1"/>
    <col min="2776" max="2776" width="12.5703125" customWidth="1"/>
    <col min="3025" max="3025" width="6.85546875" customWidth="1"/>
    <col min="3026" max="3026" width="7.28515625" customWidth="1"/>
    <col min="3027" max="3027" width="9.28515625" customWidth="1"/>
    <col min="3028" max="3028" width="6.7109375" customWidth="1"/>
    <col min="3029" max="3029" width="59.7109375" customWidth="1"/>
    <col min="3030" max="3031" width="11.5703125" customWidth="1"/>
    <col min="3032" max="3032" width="12.5703125" customWidth="1"/>
    <col min="3281" max="3281" width="6.85546875" customWidth="1"/>
    <col min="3282" max="3282" width="7.28515625" customWidth="1"/>
    <col min="3283" max="3283" width="9.28515625" customWidth="1"/>
    <col min="3284" max="3284" width="6.7109375" customWidth="1"/>
    <col min="3285" max="3285" width="59.7109375" customWidth="1"/>
    <col min="3286" max="3287" width="11.5703125" customWidth="1"/>
    <col min="3288" max="3288" width="12.5703125" customWidth="1"/>
    <col min="3537" max="3537" width="6.85546875" customWidth="1"/>
    <col min="3538" max="3538" width="7.28515625" customWidth="1"/>
    <col min="3539" max="3539" width="9.28515625" customWidth="1"/>
    <col min="3540" max="3540" width="6.7109375" customWidth="1"/>
    <col min="3541" max="3541" width="59.7109375" customWidth="1"/>
    <col min="3542" max="3543" width="11.5703125" customWidth="1"/>
    <col min="3544" max="3544" width="12.5703125" customWidth="1"/>
    <col min="3793" max="3793" width="6.85546875" customWidth="1"/>
    <col min="3794" max="3794" width="7.28515625" customWidth="1"/>
    <col min="3795" max="3795" width="9.28515625" customWidth="1"/>
    <col min="3796" max="3796" width="6.7109375" customWidth="1"/>
    <col min="3797" max="3797" width="59.7109375" customWidth="1"/>
    <col min="3798" max="3799" width="11.5703125" customWidth="1"/>
    <col min="3800" max="3800" width="12.5703125" customWidth="1"/>
    <col min="4049" max="4049" width="6.85546875" customWidth="1"/>
    <col min="4050" max="4050" width="7.28515625" customWidth="1"/>
    <col min="4051" max="4051" width="9.28515625" customWidth="1"/>
    <col min="4052" max="4052" width="6.7109375" customWidth="1"/>
    <col min="4053" max="4053" width="59.7109375" customWidth="1"/>
    <col min="4054" max="4055" width="11.5703125" customWidth="1"/>
    <col min="4056" max="4056" width="12.5703125" customWidth="1"/>
    <col min="4305" max="4305" width="6.85546875" customWidth="1"/>
    <col min="4306" max="4306" width="7.28515625" customWidth="1"/>
    <col min="4307" max="4307" width="9.28515625" customWidth="1"/>
    <col min="4308" max="4308" width="6.7109375" customWidth="1"/>
    <col min="4309" max="4309" width="59.7109375" customWidth="1"/>
    <col min="4310" max="4311" width="11.5703125" customWidth="1"/>
    <col min="4312" max="4312" width="12.5703125" customWidth="1"/>
    <col min="4561" max="4561" width="6.85546875" customWidth="1"/>
    <col min="4562" max="4562" width="7.28515625" customWidth="1"/>
    <col min="4563" max="4563" width="9.28515625" customWidth="1"/>
    <col min="4564" max="4564" width="6.7109375" customWidth="1"/>
    <col min="4565" max="4565" width="59.7109375" customWidth="1"/>
    <col min="4566" max="4567" width="11.5703125" customWidth="1"/>
    <col min="4568" max="4568" width="12.5703125" customWidth="1"/>
    <col min="4817" max="4817" width="6.85546875" customWidth="1"/>
    <col min="4818" max="4818" width="7.28515625" customWidth="1"/>
    <col min="4819" max="4819" width="9.28515625" customWidth="1"/>
    <col min="4820" max="4820" width="6.7109375" customWidth="1"/>
    <col min="4821" max="4821" width="59.7109375" customWidth="1"/>
    <col min="4822" max="4823" width="11.5703125" customWidth="1"/>
    <col min="4824" max="4824" width="12.5703125" customWidth="1"/>
    <col min="5073" max="5073" width="6.85546875" customWidth="1"/>
    <col min="5074" max="5074" width="7.28515625" customWidth="1"/>
    <col min="5075" max="5075" width="9.28515625" customWidth="1"/>
    <col min="5076" max="5076" width="6.7109375" customWidth="1"/>
    <col min="5077" max="5077" width="59.7109375" customWidth="1"/>
    <col min="5078" max="5079" width="11.5703125" customWidth="1"/>
    <col min="5080" max="5080" width="12.5703125" customWidth="1"/>
    <col min="5329" max="5329" width="6.85546875" customWidth="1"/>
    <col min="5330" max="5330" width="7.28515625" customWidth="1"/>
    <col min="5331" max="5331" width="9.28515625" customWidth="1"/>
    <col min="5332" max="5332" width="6.7109375" customWidth="1"/>
    <col min="5333" max="5333" width="59.7109375" customWidth="1"/>
    <col min="5334" max="5335" width="11.5703125" customWidth="1"/>
    <col min="5336" max="5336" width="12.5703125" customWidth="1"/>
    <col min="5585" max="5585" width="6.85546875" customWidth="1"/>
    <col min="5586" max="5586" width="7.28515625" customWidth="1"/>
    <col min="5587" max="5587" width="9.28515625" customWidth="1"/>
    <col min="5588" max="5588" width="6.7109375" customWidth="1"/>
    <col min="5589" max="5589" width="59.7109375" customWidth="1"/>
    <col min="5590" max="5591" width="11.5703125" customWidth="1"/>
    <col min="5592" max="5592" width="12.5703125" customWidth="1"/>
    <col min="5841" max="5841" width="6.85546875" customWidth="1"/>
    <col min="5842" max="5842" width="7.28515625" customWidth="1"/>
    <col min="5843" max="5843" width="9.28515625" customWidth="1"/>
    <col min="5844" max="5844" width="6.7109375" customWidth="1"/>
    <col min="5845" max="5845" width="59.7109375" customWidth="1"/>
    <col min="5846" max="5847" width="11.5703125" customWidth="1"/>
    <col min="5848" max="5848" width="12.5703125" customWidth="1"/>
    <col min="6097" max="6097" width="6.85546875" customWidth="1"/>
    <col min="6098" max="6098" width="7.28515625" customWidth="1"/>
    <col min="6099" max="6099" width="9.28515625" customWidth="1"/>
    <col min="6100" max="6100" width="6.7109375" customWidth="1"/>
    <col min="6101" max="6101" width="59.7109375" customWidth="1"/>
    <col min="6102" max="6103" width="11.5703125" customWidth="1"/>
    <col min="6104" max="6104" width="12.5703125" customWidth="1"/>
    <col min="6353" max="6353" width="6.85546875" customWidth="1"/>
    <col min="6354" max="6354" width="7.28515625" customWidth="1"/>
    <col min="6355" max="6355" width="9.28515625" customWidth="1"/>
    <col min="6356" max="6356" width="6.7109375" customWidth="1"/>
    <col min="6357" max="6357" width="59.7109375" customWidth="1"/>
    <col min="6358" max="6359" width="11.5703125" customWidth="1"/>
    <col min="6360" max="6360" width="12.5703125" customWidth="1"/>
    <col min="6609" max="6609" width="6.85546875" customWidth="1"/>
    <col min="6610" max="6610" width="7.28515625" customWidth="1"/>
    <col min="6611" max="6611" width="9.28515625" customWidth="1"/>
    <col min="6612" max="6612" width="6.7109375" customWidth="1"/>
    <col min="6613" max="6613" width="59.7109375" customWidth="1"/>
    <col min="6614" max="6615" width="11.5703125" customWidth="1"/>
    <col min="6616" max="6616" width="12.5703125" customWidth="1"/>
    <col min="6865" max="6865" width="6.85546875" customWidth="1"/>
    <col min="6866" max="6866" width="7.28515625" customWidth="1"/>
    <col min="6867" max="6867" width="9.28515625" customWidth="1"/>
    <col min="6868" max="6868" width="6.7109375" customWidth="1"/>
    <col min="6869" max="6869" width="59.7109375" customWidth="1"/>
    <col min="6870" max="6871" width="11.5703125" customWidth="1"/>
    <col min="6872" max="6872" width="12.5703125" customWidth="1"/>
    <col min="7121" max="7121" width="6.85546875" customWidth="1"/>
    <col min="7122" max="7122" width="7.28515625" customWidth="1"/>
    <col min="7123" max="7123" width="9.28515625" customWidth="1"/>
    <col min="7124" max="7124" width="6.7109375" customWidth="1"/>
    <col min="7125" max="7125" width="59.7109375" customWidth="1"/>
    <col min="7126" max="7127" width="11.5703125" customWidth="1"/>
    <col min="7128" max="7128" width="12.5703125" customWidth="1"/>
    <col min="7377" max="7377" width="6.85546875" customWidth="1"/>
    <col min="7378" max="7378" width="7.28515625" customWidth="1"/>
    <col min="7379" max="7379" width="9.28515625" customWidth="1"/>
    <col min="7380" max="7380" width="6.7109375" customWidth="1"/>
    <col min="7381" max="7381" width="59.7109375" customWidth="1"/>
    <col min="7382" max="7383" width="11.5703125" customWidth="1"/>
    <col min="7384" max="7384" width="12.5703125" customWidth="1"/>
    <col min="7633" max="7633" width="6.85546875" customWidth="1"/>
    <col min="7634" max="7634" width="7.28515625" customWidth="1"/>
    <col min="7635" max="7635" width="9.28515625" customWidth="1"/>
    <col min="7636" max="7636" width="6.7109375" customWidth="1"/>
    <col min="7637" max="7637" width="59.7109375" customWidth="1"/>
    <col min="7638" max="7639" width="11.5703125" customWidth="1"/>
    <col min="7640" max="7640" width="12.5703125" customWidth="1"/>
    <col min="7889" max="7889" width="6.85546875" customWidth="1"/>
    <col min="7890" max="7890" width="7.28515625" customWidth="1"/>
    <col min="7891" max="7891" width="9.28515625" customWidth="1"/>
    <col min="7892" max="7892" width="6.7109375" customWidth="1"/>
    <col min="7893" max="7893" width="59.7109375" customWidth="1"/>
    <col min="7894" max="7895" width="11.5703125" customWidth="1"/>
    <col min="7896" max="7896" width="12.5703125" customWidth="1"/>
    <col min="8145" max="8145" width="6.85546875" customWidth="1"/>
    <col min="8146" max="8146" width="7.28515625" customWidth="1"/>
    <col min="8147" max="8147" width="9.28515625" customWidth="1"/>
    <col min="8148" max="8148" width="6.7109375" customWidth="1"/>
    <col min="8149" max="8149" width="59.7109375" customWidth="1"/>
    <col min="8150" max="8151" width="11.5703125" customWidth="1"/>
    <col min="8152" max="8152" width="12.5703125" customWidth="1"/>
    <col min="8401" max="8401" width="6.85546875" customWidth="1"/>
    <col min="8402" max="8402" width="7.28515625" customWidth="1"/>
    <col min="8403" max="8403" width="9.28515625" customWidth="1"/>
    <col min="8404" max="8404" width="6.7109375" customWidth="1"/>
    <col min="8405" max="8405" width="59.7109375" customWidth="1"/>
    <col min="8406" max="8407" width="11.5703125" customWidth="1"/>
    <col min="8408" max="8408" width="12.5703125" customWidth="1"/>
    <col min="8657" max="8657" width="6.85546875" customWidth="1"/>
    <col min="8658" max="8658" width="7.28515625" customWidth="1"/>
    <col min="8659" max="8659" width="9.28515625" customWidth="1"/>
    <col min="8660" max="8660" width="6.7109375" customWidth="1"/>
    <col min="8661" max="8661" width="59.7109375" customWidth="1"/>
    <col min="8662" max="8663" width="11.5703125" customWidth="1"/>
    <col min="8664" max="8664" width="12.5703125" customWidth="1"/>
    <col min="8913" max="8913" width="6.85546875" customWidth="1"/>
    <col min="8914" max="8914" width="7.28515625" customWidth="1"/>
    <col min="8915" max="8915" width="9.28515625" customWidth="1"/>
    <col min="8916" max="8916" width="6.7109375" customWidth="1"/>
    <col min="8917" max="8917" width="59.7109375" customWidth="1"/>
    <col min="8918" max="8919" width="11.5703125" customWidth="1"/>
    <col min="8920" max="8920" width="12.5703125" customWidth="1"/>
    <col min="9169" max="9169" width="6.85546875" customWidth="1"/>
    <col min="9170" max="9170" width="7.28515625" customWidth="1"/>
    <col min="9171" max="9171" width="9.28515625" customWidth="1"/>
    <col min="9172" max="9172" width="6.7109375" customWidth="1"/>
    <col min="9173" max="9173" width="59.7109375" customWidth="1"/>
    <col min="9174" max="9175" width="11.5703125" customWidth="1"/>
    <col min="9176" max="9176" width="12.5703125" customWidth="1"/>
    <col min="9425" max="9425" width="6.85546875" customWidth="1"/>
    <col min="9426" max="9426" width="7.28515625" customWidth="1"/>
    <col min="9427" max="9427" width="9.28515625" customWidth="1"/>
    <col min="9428" max="9428" width="6.7109375" customWidth="1"/>
    <col min="9429" max="9429" width="59.7109375" customWidth="1"/>
    <col min="9430" max="9431" width="11.5703125" customWidth="1"/>
    <col min="9432" max="9432" width="12.5703125" customWidth="1"/>
    <col min="9681" max="9681" width="6.85546875" customWidth="1"/>
    <col min="9682" max="9682" width="7.28515625" customWidth="1"/>
    <col min="9683" max="9683" width="9.28515625" customWidth="1"/>
    <col min="9684" max="9684" width="6.7109375" customWidth="1"/>
    <col min="9685" max="9685" width="59.7109375" customWidth="1"/>
    <col min="9686" max="9687" width="11.5703125" customWidth="1"/>
    <col min="9688" max="9688" width="12.5703125" customWidth="1"/>
    <col min="9937" max="9937" width="6.85546875" customWidth="1"/>
    <col min="9938" max="9938" width="7.28515625" customWidth="1"/>
    <col min="9939" max="9939" width="9.28515625" customWidth="1"/>
    <col min="9940" max="9940" width="6.7109375" customWidth="1"/>
    <col min="9941" max="9941" width="59.7109375" customWidth="1"/>
    <col min="9942" max="9943" width="11.5703125" customWidth="1"/>
    <col min="9944" max="9944" width="12.5703125" customWidth="1"/>
    <col min="10193" max="10193" width="6.85546875" customWidth="1"/>
    <col min="10194" max="10194" width="7.28515625" customWidth="1"/>
    <col min="10195" max="10195" width="9.28515625" customWidth="1"/>
    <col min="10196" max="10196" width="6.7109375" customWidth="1"/>
    <col min="10197" max="10197" width="59.7109375" customWidth="1"/>
    <col min="10198" max="10199" width="11.5703125" customWidth="1"/>
    <col min="10200" max="10200" width="12.5703125" customWidth="1"/>
    <col min="10449" max="10449" width="6.85546875" customWidth="1"/>
    <col min="10450" max="10450" width="7.28515625" customWidth="1"/>
    <col min="10451" max="10451" width="9.28515625" customWidth="1"/>
    <col min="10452" max="10452" width="6.7109375" customWidth="1"/>
    <col min="10453" max="10453" width="59.7109375" customWidth="1"/>
    <col min="10454" max="10455" width="11.5703125" customWidth="1"/>
    <col min="10456" max="10456" width="12.5703125" customWidth="1"/>
    <col min="10705" max="10705" width="6.85546875" customWidth="1"/>
    <col min="10706" max="10706" width="7.28515625" customWidth="1"/>
    <col min="10707" max="10707" width="9.28515625" customWidth="1"/>
    <col min="10708" max="10708" width="6.7109375" customWidth="1"/>
    <col min="10709" max="10709" width="59.7109375" customWidth="1"/>
    <col min="10710" max="10711" width="11.5703125" customWidth="1"/>
    <col min="10712" max="10712" width="12.5703125" customWidth="1"/>
    <col min="10961" max="10961" width="6.85546875" customWidth="1"/>
    <col min="10962" max="10962" width="7.28515625" customWidth="1"/>
    <col min="10963" max="10963" width="9.28515625" customWidth="1"/>
    <col min="10964" max="10964" width="6.7109375" customWidth="1"/>
    <col min="10965" max="10965" width="59.7109375" customWidth="1"/>
    <col min="10966" max="10967" width="11.5703125" customWidth="1"/>
    <col min="10968" max="10968" width="12.5703125" customWidth="1"/>
    <col min="11217" max="11217" width="6.85546875" customWidth="1"/>
    <col min="11218" max="11218" width="7.28515625" customWidth="1"/>
    <col min="11219" max="11219" width="9.28515625" customWidth="1"/>
    <col min="11220" max="11220" width="6.7109375" customWidth="1"/>
    <col min="11221" max="11221" width="59.7109375" customWidth="1"/>
    <col min="11222" max="11223" width="11.5703125" customWidth="1"/>
    <col min="11224" max="11224" width="12.5703125" customWidth="1"/>
    <col min="11473" max="11473" width="6.85546875" customWidth="1"/>
    <col min="11474" max="11474" width="7.28515625" customWidth="1"/>
    <col min="11475" max="11475" width="9.28515625" customWidth="1"/>
    <col min="11476" max="11476" width="6.7109375" customWidth="1"/>
    <col min="11477" max="11477" width="59.7109375" customWidth="1"/>
    <col min="11478" max="11479" width="11.5703125" customWidth="1"/>
    <col min="11480" max="11480" width="12.5703125" customWidth="1"/>
    <col min="11729" max="11729" width="6.85546875" customWidth="1"/>
    <col min="11730" max="11730" width="7.28515625" customWidth="1"/>
    <col min="11731" max="11731" width="9.28515625" customWidth="1"/>
    <col min="11732" max="11732" width="6.7109375" customWidth="1"/>
    <col min="11733" max="11733" width="59.7109375" customWidth="1"/>
    <col min="11734" max="11735" width="11.5703125" customWidth="1"/>
    <col min="11736" max="11736" width="12.5703125" customWidth="1"/>
    <col min="11985" max="11985" width="6.85546875" customWidth="1"/>
    <col min="11986" max="11986" width="7.28515625" customWidth="1"/>
    <col min="11987" max="11987" width="9.28515625" customWidth="1"/>
    <col min="11988" max="11988" width="6.7109375" customWidth="1"/>
    <col min="11989" max="11989" width="59.7109375" customWidth="1"/>
    <col min="11990" max="11991" width="11.5703125" customWidth="1"/>
    <col min="11992" max="11992" width="12.5703125" customWidth="1"/>
    <col min="12241" max="12241" width="6.85546875" customWidth="1"/>
    <col min="12242" max="12242" width="7.28515625" customWidth="1"/>
    <col min="12243" max="12243" width="9.28515625" customWidth="1"/>
    <col min="12244" max="12244" width="6.7109375" customWidth="1"/>
    <col min="12245" max="12245" width="59.7109375" customWidth="1"/>
    <col min="12246" max="12247" width="11.5703125" customWidth="1"/>
    <col min="12248" max="12248" width="12.5703125" customWidth="1"/>
    <col min="12497" max="12497" width="6.85546875" customWidth="1"/>
    <col min="12498" max="12498" width="7.28515625" customWidth="1"/>
    <col min="12499" max="12499" width="9.28515625" customWidth="1"/>
    <col min="12500" max="12500" width="6.7109375" customWidth="1"/>
    <col min="12501" max="12501" width="59.7109375" customWidth="1"/>
    <col min="12502" max="12503" width="11.5703125" customWidth="1"/>
    <col min="12504" max="12504" width="12.5703125" customWidth="1"/>
    <col min="12753" max="12753" width="6.85546875" customWidth="1"/>
    <col min="12754" max="12754" width="7.28515625" customWidth="1"/>
    <col min="12755" max="12755" width="9.28515625" customWidth="1"/>
    <col min="12756" max="12756" width="6.7109375" customWidth="1"/>
    <col min="12757" max="12757" width="59.7109375" customWidth="1"/>
    <col min="12758" max="12759" width="11.5703125" customWidth="1"/>
    <col min="12760" max="12760" width="12.5703125" customWidth="1"/>
    <col min="13009" max="13009" width="6.85546875" customWidth="1"/>
    <col min="13010" max="13010" width="7.28515625" customWidth="1"/>
    <col min="13011" max="13011" width="9.28515625" customWidth="1"/>
    <col min="13012" max="13012" width="6.7109375" customWidth="1"/>
    <col min="13013" max="13013" width="59.7109375" customWidth="1"/>
    <col min="13014" max="13015" width="11.5703125" customWidth="1"/>
    <col min="13016" max="13016" width="12.5703125" customWidth="1"/>
    <col min="13265" max="13265" width="6.85546875" customWidth="1"/>
    <col min="13266" max="13266" width="7.28515625" customWidth="1"/>
    <col min="13267" max="13267" width="9.28515625" customWidth="1"/>
    <col min="13268" max="13268" width="6.7109375" customWidth="1"/>
    <col min="13269" max="13269" width="59.7109375" customWidth="1"/>
    <col min="13270" max="13271" width="11.5703125" customWidth="1"/>
    <col min="13272" max="13272" width="12.5703125" customWidth="1"/>
    <col min="13521" max="13521" width="6.85546875" customWidth="1"/>
    <col min="13522" max="13522" width="7.28515625" customWidth="1"/>
    <col min="13523" max="13523" width="9.28515625" customWidth="1"/>
    <col min="13524" max="13524" width="6.7109375" customWidth="1"/>
    <col min="13525" max="13525" width="59.7109375" customWidth="1"/>
    <col min="13526" max="13527" width="11.5703125" customWidth="1"/>
    <col min="13528" max="13528" width="12.5703125" customWidth="1"/>
    <col min="13777" max="13777" width="6.85546875" customWidth="1"/>
    <col min="13778" max="13778" width="7.28515625" customWidth="1"/>
    <col min="13779" max="13779" width="9.28515625" customWidth="1"/>
    <col min="13780" max="13780" width="6.7109375" customWidth="1"/>
    <col min="13781" max="13781" width="59.7109375" customWidth="1"/>
    <col min="13782" max="13783" width="11.5703125" customWidth="1"/>
    <col min="13784" max="13784" width="12.5703125" customWidth="1"/>
    <col min="14033" max="14033" width="6.85546875" customWidth="1"/>
    <col min="14034" max="14034" width="7.28515625" customWidth="1"/>
    <col min="14035" max="14035" width="9.28515625" customWidth="1"/>
    <col min="14036" max="14036" width="6.7109375" customWidth="1"/>
    <col min="14037" max="14037" width="59.7109375" customWidth="1"/>
    <col min="14038" max="14039" width="11.5703125" customWidth="1"/>
    <col min="14040" max="14040" width="12.5703125" customWidth="1"/>
    <col min="14289" max="14289" width="6.85546875" customWidth="1"/>
    <col min="14290" max="14290" width="7.28515625" customWidth="1"/>
    <col min="14291" max="14291" width="9.28515625" customWidth="1"/>
    <col min="14292" max="14292" width="6.7109375" customWidth="1"/>
    <col min="14293" max="14293" width="59.7109375" customWidth="1"/>
    <col min="14294" max="14295" width="11.5703125" customWidth="1"/>
    <col min="14296" max="14296" width="12.5703125" customWidth="1"/>
    <col min="14545" max="14545" width="6.85546875" customWidth="1"/>
    <col min="14546" max="14546" width="7.28515625" customWidth="1"/>
    <col min="14547" max="14547" width="9.28515625" customWidth="1"/>
    <col min="14548" max="14548" width="6.7109375" customWidth="1"/>
    <col min="14549" max="14549" width="59.7109375" customWidth="1"/>
    <col min="14550" max="14551" width="11.5703125" customWidth="1"/>
    <col min="14552" max="14552" width="12.5703125" customWidth="1"/>
    <col min="14801" max="14801" width="6.85546875" customWidth="1"/>
    <col min="14802" max="14802" width="7.28515625" customWidth="1"/>
    <col min="14803" max="14803" width="9.28515625" customWidth="1"/>
    <col min="14804" max="14804" width="6.7109375" customWidth="1"/>
    <col min="14805" max="14805" width="59.7109375" customWidth="1"/>
    <col min="14806" max="14807" width="11.5703125" customWidth="1"/>
    <col min="14808" max="14808" width="12.5703125" customWidth="1"/>
    <col min="15057" max="15057" width="6.85546875" customWidth="1"/>
    <col min="15058" max="15058" width="7.28515625" customWidth="1"/>
    <col min="15059" max="15059" width="9.28515625" customWidth="1"/>
    <col min="15060" max="15060" width="6.7109375" customWidth="1"/>
    <col min="15061" max="15061" width="59.7109375" customWidth="1"/>
    <col min="15062" max="15063" width="11.5703125" customWidth="1"/>
    <col min="15064" max="15064" width="12.5703125" customWidth="1"/>
    <col min="15313" max="15313" width="6.85546875" customWidth="1"/>
    <col min="15314" max="15314" width="7.28515625" customWidth="1"/>
    <col min="15315" max="15315" width="9.28515625" customWidth="1"/>
    <col min="15316" max="15316" width="6.7109375" customWidth="1"/>
    <col min="15317" max="15317" width="59.7109375" customWidth="1"/>
    <col min="15318" max="15319" width="11.5703125" customWidth="1"/>
    <col min="15320" max="15320" width="12.5703125" customWidth="1"/>
    <col min="15569" max="15569" width="6.85546875" customWidth="1"/>
    <col min="15570" max="15570" width="7.28515625" customWidth="1"/>
    <col min="15571" max="15571" width="9.28515625" customWidth="1"/>
    <col min="15572" max="15572" width="6.7109375" customWidth="1"/>
    <col min="15573" max="15573" width="59.7109375" customWidth="1"/>
    <col min="15574" max="15575" width="11.5703125" customWidth="1"/>
    <col min="15576" max="15576" width="12.5703125" customWidth="1"/>
    <col min="15825" max="15825" width="6.85546875" customWidth="1"/>
    <col min="15826" max="15826" width="7.28515625" customWidth="1"/>
    <col min="15827" max="15827" width="9.28515625" customWidth="1"/>
    <col min="15828" max="15828" width="6.7109375" customWidth="1"/>
    <col min="15829" max="15829" width="59.7109375" customWidth="1"/>
    <col min="15830" max="15831" width="11.5703125" customWidth="1"/>
    <col min="15832" max="15832" width="12.5703125" customWidth="1"/>
    <col min="16081" max="16081" width="6.85546875" customWidth="1"/>
    <col min="16082" max="16082" width="7.28515625" customWidth="1"/>
    <col min="16083" max="16083" width="9.28515625" customWidth="1"/>
    <col min="16084" max="16084" width="6.7109375" customWidth="1"/>
    <col min="16085" max="16085" width="59.7109375" customWidth="1"/>
    <col min="16086" max="16087" width="11.5703125" customWidth="1"/>
    <col min="16088" max="16088" width="12.5703125" customWidth="1"/>
  </cols>
  <sheetData>
    <row r="2" spans="1:9" s="81" customFormat="1">
      <c r="A2" s="110"/>
      <c r="B2" s="110"/>
      <c r="C2" s="110"/>
      <c r="D2" s="111"/>
      <c r="E2" s="112" t="s">
        <v>529</v>
      </c>
    </row>
    <row r="3" spans="1:9" s="81" customFormat="1">
      <c r="A3" s="110"/>
      <c r="B3" s="110"/>
      <c r="C3" s="110"/>
      <c r="D3" s="111"/>
      <c r="E3" s="112" t="s">
        <v>530</v>
      </c>
    </row>
    <row r="4" spans="1:9" s="81" customFormat="1">
      <c r="A4" s="110"/>
      <c r="B4" s="110"/>
      <c r="C4" s="110"/>
      <c r="D4" s="111"/>
      <c r="E4" s="112"/>
    </row>
    <row r="5" spans="1:9" s="81" customFormat="1">
      <c r="A5" s="110"/>
      <c r="B5" s="110"/>
      <c r="C5" s="110"/>
      <c r="D5" s="111"/>
      <c r="E5" s="112"/>
    </row>
    <row r="6" spans="1:9" s="71" customFormat="1" ht="15.75">
      <c r="A6" s="71" t="s">
        <v>576</v>
      </c>
      <c r="B6" s="95"/>
    </row>
    <row r="7" spans="1:9">
      <c r="A7" s="84"/>
      <c r="B7" s="84"/>
      <c r="C7" s="84"/>
      <c r="D7" s="85"/>
      <c r="E7" s="113"/>
      <c r="F7"/>
      <c r="G7"/>
      <c r="H7"/>
      <c r="I7" s="123"/>
    </row>
    <row r="8" spans="1:9" s="71" customFormat="1" ht="15.75">
      <c r="A8" s="114" t="s">
        <v>589</v>
      </c>
      <c r="B8" s="114"/>
      <c r="C8" s="114"/>
      <c r="D8" s="115"/>
      <c r="E8" s="114"/>
    </row>
    <row r="9" spans="1:9" s="71" customFormat="1" ht="15.75" hidden="1">
      <c r="D9" s="76"/>
      <c r="F9" s="77"/>
      <c r="G9" s="77"/>
      <c r="H9" s="77"/>
      <c r="I9" s="77"/>
    </row>
    <row r="10" spans="1:9" s="16" customFormat="1" ht="62.25" customHeight="1">
      <c r="A10" s="49" t="s">
        <v>299</v>
      </c>
      <c r="B10" s="54" t="s">
        <v>161</v>
      </c>
      <c r="C10" s="55" t="s">
        <v>301</v>
      </c>
      <c r="D10" s="53" t="s">
        <v>300</v>
      </c>
      <c r="E10" s="50" t="s">
        <v>298</v>
      </c>
      <c r="F10" s="78" t="s">
        <v>443</v>
      </c>
      <c r="G10" s="78" t="s">
        <v>572</v>
      </c>
      <c r="H10" s="78" t="s">
        <v>579</v>
      </c>
      <c r="I10" s="124" t="s">
        <v>577</v>
      </c>
    </row>
    <row r="11" spans="1:9" s="16" customFormat="1" ht="12.75">
      <c r="A11" s="39">
        <v>1</v>
      </c>
      <c r="B11" s="39">
        <v>2</v>
      </c>
      <c r="C11" s="39">
        <v>3</v>
      </c>
      <c r="D11" s="39">
        <v>4</v>
      </c>
      <c r="E11" s="39">
        <v>5</v>
      </c>
      <c r="F11" s="11">
        <v>7</v>
      </c>
      <c r="G11" s="11">
        <v>6</v>
      </c>
      <c r="H11" s="11">
        <v>7</v>
      </c>
      <c r="I11" s="125">
        <v>8</v>
      </c>
    </row>
    <row r="12" spans="1:9" s="16" customFormat="1" ht="31.5">
      <c r="A12" s="10" t="s">
        <v>356</v>
      </c>
      <c r="B12" s="13"/>
      <c r="C12" s="13"/>
      <c r="D12" s="14"/>
      <c r="E12" s="117" t="s">
        <v>454</v>
      </c>
      <c r="F12" s="60"/>
      <c r="G12" s="60"/>
      <c r="H12" s="60"/>
      <c r="I12" s="126"/>
    </row>
    <row r="13" spans="1:9" s="20" customFormat="1" ht="13.5">
      <c r="A13" s="17"/>
      <c r="B13" s="17"/>
      <c r="C13" s="17">
        <v>610000</v>
      </c>
      <c r="D13" s="18">
        <v>1</v>
      </c>
      <c r="E13" s="17" t="s">
        <v>162</v>
      </c>
      <c r="F13" s="61" t="e">
        <f t="shared" ref="F13:H13" si="0">SUM(F14)</f>
        <v>#REF!</v>
      </c>
      <c r="G13" s="61">
        <f t="shared" si="0"/>
        <v>111500</v>
      </c>
      <c r="H13" s="61">
        <f t="shared" si="0"/>
        <v>111500</v>
      </c>
      <c r="I13" s="127">
        <f>SUM(H13/G13)*100</f>
        <v>100</v>
      </c>
    </row>
    <row r="14" spans="1:9" s="24" customFormat="1" ht="12.75">
      <c r="A14" s="21"/>
      <c r="B14" s="43"/>
      <c r="C14" s="21">
        <v>613000</v>
      </c>
      <c r="D14" s="22" t="s">
        <v>10</v>
      </c>
      <c r="E14" s="21" t="s">
        <v>163</v>
      </c>
      <c r="F14" s="62" t="e">
        <f>SUM(F15:F18)</f>
        <v>#REF!</v>
      </c>
      <c r="G14" s="62">
        <f t="shared" ref="G14:H14" si="1">SUM(G15:G18)</f>
        <v>111500</v>
      </c>
      <c r="H14" s="62">
        <f t="shared" si="1"/>
        <v>111500</v>
      </c>
      <c r="I14" s="127">
        <f t="shared" ref="I14:I23" si="2">SUM(H14/G14)*100</f>
        <v>100</v>
      </c>
    </row>
    <row r="15" spans="1:9" s="16" customFormat="1" ht="12.75">
      <c r="A15" s="25"/>
      <c r="B15" s="41" t="s">
        <v>170</v>
      </c>
      <c r="C15" s="25">
        <v>613100</v>
      </c>
      <c r="D15" s="26" t="s">
        <v>12</v>
      </c>
      <c r="E15" s="25" t="s">
        <v>165</v>
      </c>
      <c r="F15" s="64" t="e">
        <f>(#REF!/12)*9</f>
        <v>#REF!</v>
      </c>
      <c r="G15" s="64">
        <v>1000</v>
      </c>
      <c r="H15" s="64">
        <v>1000</v>
      </c>
      <c r="I15" s="127">
        <f t="shared" si="2"/>
        <v>100</v>
      </c>
    </row>
    <row r="16" spans="1:9" s="16" customFormat="1" ht="12.75">
      <c r="A16" s="25"/>
      <c r="B16" s="44" t="s">
        <v>170</v>
      </c>
      <c r="C16" s="25">
        <v>613900</v>
      </c>
      <c r="D16" s="26" t="s">
        <v>20</v>
      </c>
      <c r="E16" s="25" t="s">
        <v>166</v>
      </c>
      <c r="F16" s="64" t="e">
        <f>(#REF!/12)*9</f>
        <v>#REF!</v>
      </c>
      <c r="G16" s="64">
        <v>15000</v>
      </c>
      <c r="H16" s="64">
        <v>15000</v>
      </c>
      <c r="I16" s="127">
        <f t="shared" si="2"/>
        <v>100</v>
      </c>
    </row>
    <row r="17" spans="1:9" s="16" customFormat="1" ht="12.75">
      <c r="A17" s="25"/>
      <c r="B17" s="44" t="s">
        <v>170</v>
      </c>
      <c r="C17" s="25">
        <v>613900</v>
      </c>
      <c r="D17" s="26" t="s">
        <v>23</v>
      </c>
      <c r="E17" s="25" t="s">
        <v>410</v>
      </c>
      <c r="F17" s="64" t="e">
        <f>(#REF!/12)*9</f>
        <v>#REF!</v>
      </c>
      <c r="G17" s="64">
        <v>500</v>
      </c>
      <c r="H17" s="64">
        <v>500</v>
      </c>
      <c r="I17" s="127">
        <f t="shared" si="2"/>
        <v>100</v>
      </c>
    </row>
    <row r="18" spans="1:9" s="16" customFormat="1" ht="12.75">
      <c r="A18" s="25"/>
      <c r="B18" s="44" t="s">
        <v>170</v>
      </c>
      <c r="C18" s="25">
        <v>613900</v>
      </c>
      <c r="D18" s="26" t="s">
        <v>171</v>
      </c>
      <c r="E18" s="25" t="s">
        <v>297</v>
      </c>
      <c r="F18" s="64" t="e">
        <f>(#REF!/12)*9</f>
        <v>#REF!</v>
      </c>
      <c r="G18" s="83">
        <v>95000</v>
      </c>
      <c r="H18" s="83">
        <v>95000</v>
      </c>
      <c r="I18" s="127">
        <f t="shared" si="2"/>
        <v>100</v>
      </c>
    </row>
    <row r="19" spans="1:9" s="24" customFormat="1" ht="12.75">
      <c r="A19" s="21"/>
      <c r="B19" s="43"/>
      <c r="C19" s="21">
        <v>821000</v>
      </c>
      <c r="D19" s="22">
        <v>2</v>
      </c>
      <c r="E19" s="51" t="s">
        <v>192</v>
      </c>
      <c r="F19" s="62" t="e">
        <f t="shared" ref="F19:G19" si="3">SUM(F20:F22)</f>
        <v>#REF!</v>
      </c>
      <c r="G19" s="62">
        <f t="shared" si="3"/>
        <v>100000</v>
      </c>
      <c r="H19" s="62">
        <f t="shared" ref="H19" si="4">SUM(H20:H22)</f>
        <v>100000</v>
      </c>
      <c r="I19" s="127">
        <f t="shared" si="2"/>
        <v>100</v>
      </c>
    </row>
    <row r="20" spans="1:9" s="16" customFormat="1" ht="12.75" hidden="1">
      <c r="A20" s="25"/>
      <c r="B20" s="44"/>
      <c r="C20" s="25"/>
      <c r="D20" s="26"/>
      <c r="E20" s="25"/>
      <c r="F20" s="64"/>
      <c r="G20" s="64"/>
      <c r="H20" s="64"/>
      <c r="I20" s="127" t="e">
        <f t="shared" si="2"/>
        <v>#DIV/0!</v>
      </c>
    </row>
    <row r="21" spans="1:9" s="16" customFormat="1" ht="12.75">
      <c r="A21" s="25"/>
      <c r="B21" s="44" t="s">
        <v>168</v>
      </c>
      <c r="C21" s="25">
        <v>821300</v>
      </c>
      <c r="D21" s="26" t="s">
        <v>54</v>
      </c>
      <c r="E21" s="25" t="s">
        <v>496</v>
      </c>
      <c r="F21" s="64"/>
      <c r="G21" s="64">
        <v>30000</v>
      </c>
      <c r="H21" s="64">
        <v>30000</v>
      </c>
      <c r="I21" s="127">
        <f t="shared" si="2"/>
        <v>100</v>
      </c>
    </row>
    <row r="22" spans="1:9" s="16" customFormat="1" ht="12.75">
      <c r="A22" s="25"/>
      <c r="B22" s="44" t="s">
        <v>168</v>
      </c>
      <c r="C22" s="25">
        <v>821500</v>
      </c>
      <c r="D22" s="26" t="s">
        <v>72</v>
      </c>
      <c r="E22" s="25" t="s">
        <v>495</v>
      </c>
      <c r="F22" s="64" t="e">
        <f>(#REF!/12)*9</f>
        <v>#REF!</v>
      </c>
      <c r="G22" s="64">
        <v>70000</v>
      </c>
      <c r="H22" s="64">
        <v>70000</v>
      </c>
      <c r="I22" s="127">
        <f t="shared" si="2"/>
        <v>100</v>
      </c>
    </row>
    <row r="23" spans="1:9" s="16" customFormat="1" ht="12.75">
      <c r="A23" s="25"/>
      <c r="B23" s="25"/>
      <c r="C23" s="25"/>
      <c r="D23" s="26"/>
      <c r="E23" s="51" t="s">
        <v>367</v>
      </c>
      <c r="F23" s="62" t="e">
        <f>SUM(F13+F19)</f>
        <v>#REF!</v>
      </c>
      <c r="G23" s="62">
        <f>SUM(G13+G19)</f>
        <v>211500</v>
      </c>
      <c r="H23" s="62">
        <f>SUM(H13+H19)</f>
        <v>211500</v>
      </c>
      <c r="I23" s="127">
        <f t="shared" si="2"/>
        <v>100</v>
      </c>
    </row>
    <row r="24" spans="1:9" s="16" customFormat="1" ht="31.5">
      <c r="A24" s="10" t="s">
        <v>357</v>
      </c>
      <c r="B24" s="13"/>
      <c r="C24" s="13"/>
      <c r="D24" s="14"/>
      <c r="E24" s="117" t="s">
        <v>519</v>
      </c>
      <c r="F24" s="60"/>
      <c r="G24" s="60"/>
      <c r="H24" s="60"/>
      <c r="I24" s="126"/>
    </row>
    <row r="25" spans="1:9" s="20" customFormat="1" ht="13.5">
      <c r="A25" s="17"/>
      <c r="B25" s="42"/>
      <c r="C25" s="17">
        <v>610000</v>
      </c>
      <c r="D25" s="18">
        <v>1</v>
      </c>
      <c r="E25" s="17" t="s">
        <v>162</v>
      </c>
      <c r="F25" s="61" t="e">
        <f>SUM(F26+F35)</f>
        <v>#REF!</v>
      </c>
      <c r="G25" s="61">
        <f>SUM(G26+G35)</f>
        <v>1284200</v>
      </c>
      <c r="H25" s="61">
        <f>SUM(H26+H35)</f>
        <v>1734200</v>
      </c>
      <c r="I25" s="127">
        <f t="shared" ref="I25:I46" si="5">SUM(H25/G25)*100</f>
        <v>135.04127083008876</v>
      </c>
    </row>
    <row r="26" spans="1:9" s="24" customFormat="1" ht="12.75">
      <c r="A26" s="21"/>
      <c r="B26" s="43"/>
      <c r="C26" s="21">
        <v>613000</v>
      </c>
      <c r="D26" s="22" t="s">
        <v>10</v>
      </c>
      <c r="E26" s="21" t="s">
        <v>163</v>
      </c>
      <c r="F26" s="62" t="e">
        <f>SUM(F27:F34)</f>
        <v>#REF!</v>
      </c>
      <c r="G26" s="62">
        <f>SUM(G27:G34)</f>
        <v>292500</v>
      </c>
      <c r="H26" s="62">
        <f>SUM(H27:H34)</f>
        <v>292500</v>
      </c>
      <c r="I26" s="127">
        <f t="shared" si="5"/>
        <v>100</v>
      </c>
    </row>
    <row r="27" spans="1:9" s="16" customFormat="1" ht="12.75">
      <c r="A27" s="25"/>
      <c r="B27" s="44" t="s">
        <v>168</v>
      </c>
      <c r="C27" s="25">
        <v>613100</v>
      </c>
      <c r="D27" s="26" t="s">
        <v>12</v>
      </c>
      <c r="E27" s="25" t="s">
        <v>165</v>
      </c>
      <c r="F27" s="64" t="e">
        <f>(#REF!/12)*9</f>
        <v>#REF!</v>
      </c>
      <c r="G27" s="64">
        <v>1000</v>
      </c>
      <c r="H27" s="64">
        <v>1000</v>
      </c>
      <c r="I27" s="127">
        <f t="shared" si="5"/>
        <v>100</v>
      </c>
    </row>
    <row r="28" spans="1:9" s="16" customFormat="1" ht="12.75">
      <c r="A28" s="25"/>
      <c r="B28" s="44" t="s">
        <v>168</v>
      </c>
      <c r="C28" s="25">
        <v>613500</v>
      </c>
      <c r="D28" s="26" t="s">
        <v>20</v>
      </c>
      <c r="E28" s="25" t="s">
        <v>520</v>
      </c>
      <c r="F28" s="64" t="e">
        <f>(#REF!/12)*9</f>
        <v>#REF!</v>
      </c>
      <c r="G28" s="64">
        <v>138000</v>
      </c>
      <c r="H28" s="64">
        <v>138000</v>
      </c>
      <c r="I28" s="127">
        <f t="shared" si="5"/>
        <v>100</v>
      </c>
    </row>
    <row r="29" spans="1:9" s="16" customFormat="1" ht="12.75">
      <c r="A29" s="25"/>
      <c r="B29" s="44" t="s">
        <v>170</v>
      </c>
      <c r="C29" s="25">
        <v>613700</v>
      </c>
      <c r="D29" s="26" t="s">
        <v>23</v>
      </c>
      <c r="E29" s="25" t="s">
        <v>379</v>
      </c>
      <c r="F29" s="64" t="e">
        <f>(#REF!/12)*9</f>
        <v>#REF!</v>
      </c>
      <c r="G29" s="64">
        <v>10000</v>
      </c>
      <c r="H29" s="64">
        <v>10000</v>
      </c>
      <c r="I29" s="127">
        <f t="shared" si="5"/>
        <v>100</v>
      </c>
    </row>
    <row r="30" spans="1:9" s="16" customFormat="1" ht="12.75">
      <c r="A30" s="25"/>
      <c r="B30" s="44" t="s">
        <v>168</v>
      </c>
      <c r="C30" s="25">
        <v>613800</v>
      </c>
      <c r="D30" s="26" t="s">
        <v>171</v>
      </c>
      <c r="E30" s="25" t="s">
        <v>169</v>
      </c>
      <c r="F30" s="64" t="e">
        <f>(#REF!/12)*9</f>
        <v>#REF!</v>
      </c>
      <c r="G30" s="64">
        <v>10000</v>
      </c>
      <c r="H30" s="64">
        <v>10000</v>
      </c>
      <c r="I30" s="127">
        <f t="shared" si="5"/>
        <v>100</v>
      </c>
    </row>
    <row r="31" spans="1:9" s="16" customFormat="1" ht="12.75">
      <c r="A31" s="25"/>
      <c r="B31" s="44" t="s">
        <v>184</v>
      </c>
      <c r="C31" s="25">
        <v>613900</v>
      </c>
      <c r="D31" s="26" t="s">
        <v>172</v>
      </c>
      <c r="E31" s="25" t="s">
        <v>198</v>
      </c>
      <c r="F31" s="64" t="e">
        <f>(#REF!/12)*9</f>
        <v>#REF!</v>
      </c>
      <c r="G31" s="64">
        <v>83000</v>
      </c>
      <c r="H31" s="64">
        <v>83000</v>
      </c>
      <c r="I31" s="127">
        <f t="shared" si="5"/>
        <v>100</v>
      </c>
    </row>
    <row r="32" spans="1:9" s="16" customFormat="1" ht="12.75">
      <c r="A32" s="25"/>
      <c r="B32" s="44" t="s">
        <v>168</v>
      </c>
      <c r="C32" s="25">
        <v>613900</v>
      </c>
      <c r="D32" s="26" t="s">
        <v>173</v>
      </c>
      <c r="E32" s="25" t="s">
        <v>410</v>
      </c>
      <c r="F32" s="64" t="e">
        <f>(#REF!/12)*9</f>
        <v>#REF!</v>
      </c>
      <c r="G32" s="64">
        <v>500</v>
      </c>
      <c r="H32" s="64">
        <v>500</v>
      </c>
      <c r="I32" s="127">
        <f t="shared" si="5"/>
        <v>100</v>
      </c>
    </row>
    <row r="33" spans="1:9" s="16" customFormat="1" ht="12.75">
      <c r="A33" s="25"/>
      <c r="B33" s="44" t="s">
        <v>168</v>
      </c>
      <c r="C33" s="25">
        <v>613900</v>
      </c>
      <c r="D33" s="26" t="s">
        <v>174</v>
      </c>
      <c r="E33" s="25" t="s">
        <v>517</v>
      </c>
      <c r="F33" s="64" t="e">
        <f>(#REF!/12)*9</f>
        <v>#REF!</v>
      </c>
      <c r="G33" s="64">
        <v>20000</v>
      </c>
      <c r="H33" s="64">
        <v>20000</v>
      </c>
      <c r="I33" s="127">
        <f t="shared" si="5"/>
        <v>100</v>
      </c>
    </row>
    <row r="34" spans="1:9" s="16" customFormat="1" ht="12.75">
      <c r="A34" s="25"/>
      <c r="B34" s="44" t="s">
        <v>168</v>
      </c>
      <c r="C34" s="25">
        <v>613900</v>
      </c>
      <c r="D34" s="26" t="s">
        <v>319</v>
      </c>
      <c r="E34" s="25" t="s">
        <v>500</v>
      </c>
      <c r="F34" s="64" t="e">
        <f>(#REF!/12)*9</f>
        <v>#REF!</v>
      </c>
      <c r="G34" s="64">
        <v>30000</v>
      </c>
      <c r="H34" s="64">
        <v>30000</v>
      </c>
      <c r="I34" s="127">
        <f t="shared" si="5"/>
        <v>100</v>
      </c>
    </row>
    <row r="35" spans="1:9" s="24" customFormat="1" ht="13.5" customHeight="1">
      <c r="A35" s="21"/>
      <c r="B35" s="43"/>
      <c r="C35" s="21">
        <v>614000</v>
      </c>
      <c r="D35" s="22" t="s">
        <v>29</v>
      </c>
      <c r="E35" s="21" t="s">
        <v>176</v>
      </c>
      <c r="F35" s="62" t="e">
        <f>SUM(F36:F45)</f>
        <v>#REF!</v>
      </c>
      <c r="G35" s="62">
        <f>SUM(G36:G45)</f>
        <v>991700</v>
      </c>
      <c r="H35" s="62">
        <f>SUM(H36:H45)</f>
        <v>1441700</v>
      </c>
      <c r="I35" s="127">
        <f t="shared" si="5"/>
        <v>145.37662599576484</v>
      </c>
    </row>
    <row r="36" spans="1:9" s="16" customFormat="1" ht="12.75">
      <c r="A36" s="25"/>
      <c r="B36" s="44" t="s">
        <v>177</v>
      </c>
      <c r="C36" s="25">
        <v>614400</v>
      </c>
      <c r="D36" s="26" t="s">
        <v>31</v>
      </c>
      <c r="E36" s="25" t="s">
        <v>179</v>
      </c>
      <c r="F36" s="64" t="e">
        <f>(#REF!/12)*9</f>
        <v>#REF!</v>
      </c>
      <c r="G36" s="64">
        <v>10000</v>
      </c>
      <c r="H36" s="64">
        <v>10000</v>
      </c>
      <c r="I36" s="127">
        <f t="shared" si="5"/>
        <v>100</v>
      </c>
    </row>
    <row r="37" spans="1:9" s="16" customFormat="1" ht="12.75">
      <c r="A37" s="25"/>
      <c r="B37" s="44" t="s">
        <v>168</v>
      </c>
      <c r="C37" s="25">
        <v>614400</v>
      </c>
      <c r="D37" s="26" t="s">
        <v>178</v>
      </c>
      <c r="E37" s="25" t="s">
        <v>382</v>
      </c>
      <c r="F37" s="64" t="e">
        <f>(#REF!/12)*9</f>
        <v>#REF!</v>
      </c>
      <c r="G37" s="64">
        <v>150000</v>
      </c>
      <c r="H37" s="64">
        <v>150000</v>
      </c>
      <c r="I37" s="127">
        <f t="shared" si="5"/>
        <v>100</v>
      </c>
    </row>
    <row r="38" spans="1:9" s="16" customFormat="1" ht="12.75">
      <c r="A38" s="25"/>
      <c r="B38" s="44" t="s">
        <v>227</v>
      </c>
      <c r="C38" s="25">
        <v>614400</v>
      </c>
      <c r="D38" s="26" t="s">
        <v>181</v>
      </c>
      <c r="E38" s="25" t="s">
        <v>419</v>
      </c>
      <c r="F38" s="64" t="e">
        <f>(#REF!/12)*9</f>
        <v>#REF!</v>
      </c>
      <c r="G38" s="64">
        <v>15000</v>
      </c>
      <c r="H38" s="64">
        <v>15000</v>
      </c>
      <c r="I38" s="127">
        <f t="shared" si="5"/>
        <v>100</v>
      </c>
    </row>
    <row r="39" spans="1:9" s="16" customFormat="1" ht="24">
      <c r="A39" s="25"/>
      <c r="B39" s="44" t="s">
        <v>586</v>
      </c>
      <c r="C39" s="25">
        <v>614400</v>
      </c>
      <c r="D39" s="26" t="s">
        <v>183</v>
      </c>
      <c r="E39" s="79" t="s">
        <v>587</v>
      </c>
      <c r="F39" s="64"/>
      <c r="G39" s="64">
        <v>0</v>
      </c>
      <c r="H39" s="64">
        <v>400000</v>
      </c>
      <c r="I39" s="127"/>
    </row>
    <row r="40" spans="1:9" s="16" customFormat="1" ht="12.75">
      <c r="A40" s="25"/>
      <c r="B40" s="44" t="s">
        <v>180</v>
      </c>
      <c r="C40" s="25">
        <v>614500</v>
      </c>
      <c r="D40" s="26" t="s">
        <v>185</v>
      </c>
      <c r="E40" s="25" t="s">
        <v>182</v>
      </c>
      <c r="F40" s="64" t="e">
        <f>(#REF!/12)*9</f>
        <v>#REF!</v>
      </c>
      <c r="G40" s="64">
        <v>500000</v>
      </c>
      <c r="H40" s="64">
        <v>500000</v>
      </c>
      <c r="I40" s="127">
        <f t="shared" si="5"/>
        <v>100</v>
      </c>
    </row>
    <row r="41" spans="1:9" s="16" customFormat="1" ht="24">
      <c r="A41" s="25"/>
      <c r="B41" s="44" t="s">
        <v>168</v>
      </c>
      <c r="C41" s="25">
        <v>614500</v>
      </c>
      <c r="D41" s="26" t="s">
        <v>188</v>
      </c>
      <c r="E41" s="79" t="s">
        <v>559</v>
      </c>
      <c r="F41" s="64" t="e">
        <f>(#REF!/12)*9</f>
        <v>#REF!</v>
      </c>
      <c r="G41" s="64">
        <v>76700</v>
      </c>
      <c r="H41" s="64">
        <v>76700</v>
      </c>
      <c r="I41" s="127">
        <f t="shared" si="5"/>
        <v>100</v>
      </c>
    </row>
    <row r="42" spans="1:9" s="16" customFormat="1" ht="12.75">
      <c r="A42" s="25"/>
      <c r="B42" s="44" t="s">
        <v>168</v>
      </c>
      <c r="C42" s="25">
        <v>614700</v>
      </c>
      <c r="D42" s="26" t="s">
        <v>190</v>
      </c>
      <c r="E42" s="25" t="s">
        <v>518</v>
      </c>
      <c r="F42" s="64" t="e">
        <f>(#REF!/12)*9</f>
        <v>#REF!</v>
      </c>
      <c r="G42" s="64">
        <v>5000</v>
      </c>
      <c r="H42" s="64">
        <v>5000</v>
      </c>
      <c r="I42" s="127">
        <f t="shared" si="5"/>
        <v>100</v>
      </c>
    </row>
    <row r="43" spans="1:9" s="16" customFormat="1" ht="12.75">
      <c r="A43" s="25"/>
      <c r="B43" s="44" t="s">
        <v>184</v>
      </c>
      <c r="C43" s="25">
        <v>614800</v>
      </c>
      <c r="D43" s="26" t="s">
        <v>212</v>
      </c>
      <c r="E43" s="25" t="s">
        <v>186</v>
      </c>
      <c r="F43" s="64" t="e">
        <f>(#REF!/12)*9</f>
        <v>#REF!</v>
      </c>
      <c r="G43" s="64">
        <v>50000</v>
      </c>
      <c r="H43" s="64">
        <v>50000</v>
      </c>
      <c r="I43" s="127">
        <f t="shared" si="5"/>
        <v>100</v>
      </c>
    </row>
    <row r="44" spans="1:9" s="16" customFormat="1" ht="12.75">
      <c r="A44" s="25"/>
      <c r="B44" s="44" t="s">
        <v>187</v>
      </c>
      <c r="C44" s="25">
        <v>614800</v>
      </c>
      <c r="D44" s="26" t="s">
        <v>213</v>
      </c>
      <c r="E44" s="25" t="s">
        <v>189</v>
      </c>
      <c r="F44" s="64" t="e">
        <f>(#REF!/12)*9</f>
        <v>#REF!</v>
      </c>
      <c r="G44" s="64">
        <v>100000</v>
      </c>
      <c r="H44" s="64">
        <v>100000</v>
      </c>
      <c r="I44" s="127">
        <f t="shared" si="5"/>
        <v>100</v>
      </c>
    </row>
    <row r="45" spans="1:9" s="16" customFormat="1" ht="12.75">
      <c r="A45" s="25"/>
      <c r="B45" s="44" t="s">
        <v>187</v>
      </c>
      <c r="C45" s="25">
        <v>614800</v>
      </c>
      <c r="D45" s="26" t="s">
        <v>214</v>
      </c>
      <c r="E45" s="25" t="s">
        <v>191</v>
      </c>
      <c r="F45" s="64" t="e">
        <f>(#REF!/12)*9</f>
        <v>#REF!</v>
      </c>
      <c r="G45" s="64">
        <v>85000</v>
      </c>
      <c r="H45" s="64">
        <v>135000</v>
      </c>
      <c r="I45" s="127">
        <f t="shared" si="5"/>
        <v>158.8235294117647</v>
      </c>
    </row>
    <row r="46" spans="1:9" s="16" customFormat="1" ht="12.75">
      <c r="A46" s="25"/>
      <c r="B46" s="44"/>
      <c r="C46" s="25"/>
      <c r="D46" s="26"/>
      <c r="E46" s="51" t="s">
        <v>368</v>
      </c>
      <c r="F46" s="62" t="e">
        <f>SUM(F25)</f>
        <v>#REF!</v>
      </c>
      <c r="G46" s="62">
        <f>SUM(G25)</f>
        <v>1284200</v>
      </c>
      <c r="H46" s="62">
        <f>SUM(H25)</f>
        <v>1734200</v>
      </c>
      <c r="I46" s="127">
        <f t="shared" si="5"/>
        <v>135.04127083008876</v>
      </c>
    </row>
    <row r="47" spans="1:9" s="16" customFormat="1" ht="31.5">
      <c r="A47" s="10" t="s">
        <v>358</v>
      </c>
      <c r="B47" s="13"/>
      <c r="C47" s="13"/>
      <c r="D47" s="14"/>
      <c r="E47" s="117" t="s">
        <v>390</v>
      </c>
      <c r="F47" s="60"/>
      <c r="G47" s="60"/>
      <c r="H47" s="60"/>
      <c r="I47" s="126"/>
    </row>
    <row r="48" spans="1:9" s="20" customFormat="1" ht="13.5">
      <c r="A48" s="17"/>
      <c r="B48" s="42"/>
      <c r="C48" s="17">
        <v>610000</v>
      </c>
      <c r="D48" s="18">
        <v>1</v>
      </c>
      <c r="E48" s="17" t="s">
        <v>162</v>
      </c>
      <c r="F48" s="61" t="e">
        <f t="shared" ref="F48:G48" si="6">SUM(F49+F54)</f>
        <v>#REF!</v>
      </c>
      <c r="G48" s="61">
        <f t="shared" si="6"/>
        <v>4087450</v>
      </c>
      <c r="H48" s="61">
        <f t="shared" ref="H48" si="7">SUM(H49+H54)</f>
        <v>4101250</v>
      </c>
      <c r="I48" s="127">
        <f t="shared" ref="I48:I101" si="8">SUM(H48/G48)*100</f>
        <v>100.33761880879277</v>
      </c>
    </row>
    <row r="49" spans="1:9" s="24" customFormat="1" ht="12.75">
      <c r="A49" s="21"/>
      <c r="B49" s="43"/>
      <c r="C49" s="21">
        <v>613000</v>
      </c>
      <c r="D49" s="22" t="s">
        <v>10</v>
      </c>
      <c r="E49" s="21" t="s">
        <v>163</v>
      </c>
      <c r="F49" s="62" t="e">
        <f t="shared" ref="F49:G49" si="9">SUM(F50:F53)</f>
        <v>#REF!</v>
      </c>
      <c r="G49" s="62">
        <f t="shared" si="9"/>
        <v>161000</v>
      </c>
      <c r="H49" s="62">
        <f t="shared" ref="H49" si="10">SUM(H50:H53)</f>
        <v>161000</v>
      </c>
      <c r="I49" s="127">
        <f t="shared" si="8"/>
        <v>100</v>
      </c>
    </row>
    <row r="50" spans="1:9" s="16" customFormat="1" ht="12.75">
      <c r="A50" s="25"/>
      <c r="B50" s="44" t="s">
        <v>168</v>
      </c>
      <c r="C50" s="25">
        <v>613100</v>
      </c>
      <c r="D50" s="26" t="s">
        <v>12</v>
      </c>
      <c r="E50" s="25" t="s">
        <v>165</v>
      </c>
      <c r="F50" s="64" t="e">
        <f>(#REF!/12)*9</f>
        <v>#REF!</v>
      </c>
      <c r="G50" s="64">
        <v>1000</v>
      </c>
      <c r="H50" s="64">
        <v>1000</v>
      </c>
      <c r="I50" s="127">
        <f t="shared" si="8"/>
        <v>100</v>
      </c>
    </row>
    <row r="51" spans="1:9" s="16" customFormat="1" ht="12.75">
      <c r="A51" s="25"/>
      <c r="B51" s="44" t="s">
        <v>204</v>
      </c>
      <c r="C51" s="25">
        <v>613500</v>
      </c>
      <c r="D51" s="26" t="s">
        <v>20</v>
      </c>
      <c r="E51" s="25" t="s">
        <v>205</v>
      </c>
      <c r="F51" s="64" t="e">
        <f>(#REF!/12)*9</f>
        <v>#REF!</v>
      </c>
      <c r="G51" s="64">
        <v>155000</v>
      </c>
      <c r="H51" s="64">
        <v>155000</v>
      </c>
      <c r="I51" s="127">
        <f t="shared" si="8"/>
        <v>100</v>
      </c>
    </row>
    <row r="52" spans="1:9" s="16" customFormat="1" ht="12.75">
      <c r="A52" s="25"/>
      <c r="B52" s="44" t="s">
        <v>168</v>
      </c>
      <c r="C52" s="25">
        <v>613900</v>
      </c>
      <c r="D52" s="26" t="s">
        <v>23</v>
      </c>
      <c r="E52" s="25" t="s">
        <v>410</v>
      </c>
      <c r="F52" s="64" t="e">
        <f>(#REF!/12)*9</f>
        <v>#REF!</v>
      </c>
      <c r="G52" s="64">
        <v>500</v>
      </c>
      <c r="H52" s="64">
        <v>500</v>
      </c>
      <c r="I52" s="127">
        <f t="shared" si="8"/>
        <v>100</v>
      </c>
    </row>
    <row r="53" spans="1:9" s="16" customFormat="1" ht="12.75">
      <c r="A53" s="25"/>
      <c r="B53" s="44" t="s">
        <v>168</v>
      </c>
      <c r="C53" s="25">
        <v>613900</v>
      </c>
      <c r="D53" s="26" t="s">
        <v>171</v>
      </c>
      <c r="E53" s="25" t="s">
        <v>166</v>
      </c>
      <c r="F53" s="64" t="e">
        <f>(#REF!/12)*9</f>
        <v>#REF!</v>
      </c>
      <c r="G53" s="64">
        <v>4500</v>
      </c>
      <c r="H53" s="64">
        <v>4500</v>
      </c>
      <c r="I53" s="127">
        <f t="shared" si="8"/>
        <v>100</v>
      </c>
    </row>
    <row r="54" spans="1:9" s="24" customFormat="1" ht="13.5" customHeight="1">
      <c r="A54" s="21"/>
      <c r="B54" s="43"/>
      <c r="C54" s="21">
        <v>614000</v>
      </c>
      <c r="D54" s="22" t="s">
        <v>29</v>
      </c>
      <c r="E54" s="21" t="s">
        <v>176</v>
      </c>
      <c r="F54" s="62" t="e">
        <f>SUM(F55:F100)</f>
        <v>#REF!</v>
      </c>
      <c r="G54" s="62">
        <f>SUM(G55:G100)</f>
        <v>3926450</v>
      </c>
      <c r="H54" s="62">
        <f>SUM(H55:H100)</f>
        <v>3940250</v>
      </c>
      <c r="I54" s="127">
        <f t="shared" si="8"/>
        <v>100.35146251703193</v>
      </c>
    </row>
    <row r="55" spans="1:9" s="16" customFormat="1" ht="12.75">
      <c r="A55" s="25"/>
      <c r="B55" s="44" t="s">
        <v>222</v>
      </c>
      <c r="C55" s="25">
        <v>614100</v>
      </c>
      <c r="D55" s="26" t="s">
        <v>31</v>
      </c>
      <c r="E55" s="25" t="s">
        <v>236</v>
      </c>
      <c r="F55" s="64" t="e">
        <f>(#REF!/12)*9</f>
        <v>#REF!</v>
      </c>
      <c r="G55" s="64">
        <v>10000</v>
      </c>
      <c r="H55" s="64">
        <v>10000</v>
      </c>
      <c r="I55" s="127">
        <f t="shared" si="8"/>
        <v>100</v>
      </c>
    </row>
    <row r="56" spans="1:9" s="16" customFormat="1" ht="12.75">
      <c r="A56" s="25"/>
      <c r="B56" s="44" t="s">
        <v>175</v>
      </c>
      <c r="C56" s="25">
        <v>614100</v>
      </c>
      <c r="D56" s="26" t="s">
        <v>178</v>
      </c>
      <c r="E56" s="25" t="s">
        <v>584</v>
      </c>
      <c r="F56" s="64"/>
      <c r="G56" s="64">
        <v>0</v>
      </c>
      <c r="H56" s="64">
        <v>13800</v>
      </c>
      <c r="I56" s="127"/>
    </row>
    <row r="57" spans="1:9" s="16" customFormat="1" ht="12.75">
      <c r="A57" s="25"/>
      <c r="B57" s="44" t="s">
        <v>207</v>
      </c>
      <c r="C57" s="25">
        <v>614200</v>
      </c>
      <c r="D57" s="26" t="s">
        <v>181</v>
      </c>
      <c r="E57" s="25" t="s">
        <v>296</v>
      </c>
      <c r="F57" s="64" t="e">
        <f>(#REF!/12)*9</f>
        <v>#REF!</v>
      </c>
      <c r="G57" s="64">
        <v>162000</v>
      </c>
      <c r="H57" s="64">
        <v>162000</v>
      </c>
      <c r="I57" s="127">
        <f t="shared" si="8"/>
        <v>100</v>
      </c>
    </row>
    <row r="58" spans="1:9" s="16" customFormat="1" ht="12.75">
      <c r="A58" s="25"/>
      <c r="B58" s="44" t="s">
        <v>207</v>
      </c>
      <c r="C58" s="25">
        <v>614200</v>
      </c>
      <c r="D58" s="56" t="s">
        <v>183</v>
      </c>
      <c r="E58" s="25" t="s">
        <v>295</v>
      </c>
      <c r="F58" s="64" t="e">
        <f>(#REF!/12)*9</f>
        <v>#REF!</v>
      </c>
      <c r="G58" s="64">
        <v>250000</v>
      </c>
      <c r="H58" s="64">
        <v>250000</v>
      </c>
      <c r="I58" s="127">
        <f t="shared" si="8"/>
        <v>100</v>
      </c>
    </row>
    <row r="59" spans="1:9" s="16" customFormat="1" ht="12.75">
      <c r="A59" s="25"/>
      <c r="B59" s="44" t="s">
        <v>207</v>
      </c>
      <c r="C59" s="25">
        <v>614200</v>
      </c>
      <c r="D59" s="26" t="s">
        <v>185</v>
      </c>
      <c r="E59" s="25" t="s">
        <v>344</v>
      </c>
      <c r="F59" s="64" t="e">
        <f>(#REF!/12)*9</f>
        <v>#REF!</v>
      </c>
      <c r="G59" s="64">
        <v>58650</v>
      </c>
      <c r="H59" s="64">
        <v>58650</v>
      </c>
      <c r="I59" s="127">
        <f t="shared" si="8"/>
        <v>100</v>
      </c>
    </row>
    <row r="60" spans="1:9" s="16" customFormat="1" ht="12.75">
      <c r="A60" s="25"/>
      <c r="B60" s="44" t="s">
        <v>208</v>
      </c>
      <c r="C60" s="25">
        <v>614200</v>
      </c>
      <c r="D60" s="26" t="s">
        <v>188</v>
      </c>
      <c r="E60" s="25" t="s">
        <v>293</v>
      </c>
      <c r="F60" s="64" t="e">
        <f>(#REF!/12)*9</f>
        <v>#REF!</v>
      </c>
      <c r="G60" s="64">
        <v>35800</v>
      </c>
      <c r="H60" s="64">
        <v>35800</v>
      </c>
      <c r="I60" s="127">
        <f t="shared" si="8"/>
        <v>100</v>
      </c>
    </row>
    <row r="61" spans="1:9" s="16" customFormat="1" ht="12.75">
      <c r="A61" s="25"/>
      <c r="B61" s="44" t="s">
        <v>208</v>
      </c>
      <c r="C61" s="25">
        <v>614200</v>
      </c>
      <c r="D61" s="26" t="s">
        <v>190</v>
      </c>
      <c r="E61" s="25" t="s">
        <v>209</v>
      </c>
      <c r="F61" s="64" t="e">
        <f>(#REF!/12)*9</f>
        <v>#REF!</v>
      </c>
      <c r="G61" s="64">
        <v>5000</v>
      </c>
      <c r="H61" s="64">
        <v>5000</v>
      </c>
      <c r="I61" s="127">
        <f t="shared" si="8"/>
        <v>100</v>
      </c>
    </row>
    <row r="62" spans="1:9" s="16" customFormat="1" ht="12.75">
      <c r="A62" s="25"/>
      <c r="B62" s="44">
        <v>1091</v>
      </c>
      <c r="C62" s="25">
        <v>614200</v>
      </c>
      <c r="D62" s="26" t="s">
        <v>212</v>
      </c>
      <c r="E62" s="25" t="s">
        <v>325</v>
      </c>
      <c r="F62" s="64" t="e">
        <f>(#REF!/12)*9</f>
        <v>#REF!</v>
      </c>
      <c r="G62" s="64">
        <v>850000</v>
      </c>
      <c r="H62" s="64">
        <v>850000</v>
      </c>
      <c r="I62" s="127">
        <f t="shared" si="8"/>
        <v>100</v>
      </c>
    </row>
    <row r="63" spans="1:9" s="16" customFormat="1" ht="12.75">
      <c r="A63" s="25"/>
      <c r="B63" s="44">
        <v>1091</v>
      </c>
      <c r="C63" s="25">
        <v>614200</v>
      </c>
      <c r="D63" s="26" t="s">
        <v>213</v>
      </c>
      <c r="E63" s="25" t="s">
        <v>210</v>
      </c>
      <c r="F63" s="64" t="e">
        <f>(#REF!/12)*9</f>
        <v>#REF!</v>
      </c>
      <c r="G63" s="64">
        <v>5000</v>
      </c>
      <c r="H63" s="64">
        <v>5000</v>
      </c>
      <c r="I63" s="127">
        <f t="shared" si="8"/>
        <v>100</v>
      </c>
    </row>
    <row r="64" spans="1:9" s="16" customFormat="1" ht="13.5" customHeight="1">
      <c r="A64" s="25"/>
      <c r="B64" s="44">
        <v>1091</v>
      </c>
      <c r="C64" s="25">
        <v>614200</v>
      </c>
      <c r="D64" s="26" t="s">
        <v>214</v>
      </c>
      <c r="E64" s="79" t="s">
        <v>429</v>
      </c>
      <c r="F64" s="64" t="e">
        <f>(#REF!/12)*9</f>
        <v>#REF!</v>
      </c>
      <c r="G64" s="64">
        <v>25000</v>
      </c>
      <c r="H64" s="64">
        <v>25000</v>
      </c>
      <c r="I64" s="127">
        <f t="shared" si="8"/>
        <v>100</v>
      </c>
    </row>
    <row r="65" spans="1:9" s="16" customFormat="1" ht="15" customHeight="1">
      <c r="A65" s="25"/>
      <c r="B65" s="44" t="s">
        <v>211</v>
      </c>
      <c r="C65" s="25">
        <v>614200</v>
      </c>
      <c r="D65" s="26" t="s">
        <v>215</v>
      </c>
      <c r="E65" s="79" t="s">
        <v>430</v>
      </c>
      <c r="F65" s="64" t="e">
        <f>(#REF!/12)*9</f>
        <v>#REF!</v>
      </c>
      <c r="G65" s="64">
        <v>15000</v>
      </c>
      <c r="H65" s="64">
        <v>15000</v>
      </c>
      <c r="I65" s="127">
        <f t="shared" si="8"/>
        <v>100</v>
      </c>
    </row>
    <row r="66" spans="1:9" s="16" customFormat="1" ht="14.25" customHeight="1">
      <c r="A66" s="25"/>
      <c r="B66" s="44" t="s">
        <v>211</v>
      </c>
      <c r="C66" s="25">
        <v>614200</v>
      </c>
      <c r="D66" s="26" t="s">
        <v>216</v>
      </c>
      <c r="E66" s="79" t="s">
        <v>501</v>
      </c>
      <c r="F66" s="64" t="e">
        <f>(#REF!/12)*9</f>
        <v>#REF!</v>
      </c>
      <c r="G66" s="64">
        <v>15000</v>
      </c>
      <c r="H66" s="64">
        <v>15000</v>
      </c>
      <c r="I66" s="127">
        <f t="shared" si="8"/>
        <v>100</v>
      </c>
    </row>
    <row r="67" spans="1:9" s="16" customFormat="1" ht="12.75">
      <c r="A67" s="25"/>
      <c r="B67" s="44" t="s">
        <v>222</v>
      </c>
      <c r="C67" s="25">
        <v>614300</v>
      </c>
      <c r="D67" s="26" t="s">
        <v>217</v>
      </c>
      <c r="E67" s="25" t="s">
        <v>411</v>
      </c>
      <c r="F67" s="64" t="e">
        <f>(#REF!/12)*9</f>
        <v>#REF!</v>
      </c>
      <c r="G67" s="64">
        <v>29000</v>
      </c>
      <c r="H67" s="64">
        <v>29000</v>
      </c>
      <c r="I67" s="127">
        <f t="shared" si="8"/>
        <v>100</v>
      </c>
    </row>
    <row r="68" spans="1:9" s="16" customFormat="1" ht="12.75">
      <c r="A68" s="25"/>
      <c r="B68" s="44" t="s">
        <v>222</v>
      </c>
      <c r="C68" s="25">
        <v>614300</v>
      </c>
      <c r="D68" s="26" t="s">
        <v>219</v>
      </c>
      <c r="E68" s="25" t="s">
        <v>412</v>
      </c>
      <c r="F68" s="64" t="e">
        <f>(#REF!/12)*9</f>
        <v>#REF!</v>
      </c>
      <c r="G68" s="64">
        <v>34000</v>
      </c>
      <c r="H68" s="64">
        <v>34000</v>
      </c>
      <c r="I68" s="127">
        <f t="shared" si="8"/>
        <v>100</v>
      </c>
    </row>
    <row r="69" spans="1:9" s="16" customFormat="1" ht="12.75">
      <c r="A69" s="25"/>
      <c r="B69" s="44" t="s">
        <v>222</v>
      </c>
      <c r="C69" s="25">
        <v>614300</v>
      </c>
      <c r="D69" s="26" t="s">
        <v>221</v>
      </c>
      <c r="E69" s="25" t="s">
        <v>413</v>
      </c>
      <c r="F69" s="64" t="e">
        <f>(#REF!/12)*9</f>
        <v>#REF!</v>
      </c>
      <c r="G69" s="64">
        <v>21000</v>
      </c>
      <c r="H69" s="64">
        <v>21000</v>
      </c>
      <c r="I69" s="127">
        <f t="shared" si="8"/>
        <v>100</v>
      </c>
    </row>
    <row r="70" spans="1:9" s="16" customFormat="1" ht="12.75">
      <c r="A70" s="25"/>
      <c r="B70" s="44" t="s">
        <v>222</v>
      </c>
      <c r="C70" s="25">
        <v>614300</v>
      </c>
      <c r="D70" s="26" t="s">
        <v>223</v>
      </c>
      <c r="E70" s="25" t="s">
        <v>414</v>
      </c>
      <c r="F70" s="64" t="e">
        <f>(#REF!/12)*9</f>
        <v>#REF!</v>
      </c>
      <c r="G70" s="64">
        <v>27000</v>
      </c>
      <c r="H70" s="64">
        <v>27000</v>
      </c>
      <c r="I70" s="127">
        <f t="shared" si="8"/>
        <v>100</v>
      </c>
    </row>
    <row r="71" spans="1:9" s="16" customFormat="1" ht="12.75">
      <c r="A71" s="25"/>
      <c r="B71" s="44" t="s">
        <v>222</v>
      </c>
      <c r="C71" s="25">
        <v>614300</v>
      </c>
      <c r="D71" s="26" t="s">
        <v>224</v>
      </c>
      <c r="E71" s="25" t="s">
        <v>521</v>
      </c>
      <c r="F71" s="64" t="e">
        <f>(#REF!/12)*9</f>
        <v>#REF!</v>
      </c>
      <c r="G71" s="64">
        <v>7000</v>
      </c>
      <c r="H71" s="64">
        <v>7000</v>
      </c>
      <c r="I71" s="127">
        <f t="shared" si="8"/>
        <v>100</v>
      </c>
    </row>
    <row r="72" spans="1:9" s="16" customFormat="1" ht="14.25" customHeight="1">
      <c r="A72" s="25"/>
      <c r="B72" s="44" t="s">
        <v>175</v>
      </c>
      <c r="C72" s="25">
        <v>614300</v>
      </c>
      <c r="D72" s="26" t="s">
        <v>225</v>
      </c>
      <c r="E72" s="79" t="s">
        <v>383</v>
      </c>
      <c r="F72" s="64" t="e">
        <f>(#REF!/12)*9</f>
        <v>#REF!</v>
      </c>
      <c r="G72" s="64">
        <v>20000</v>
      </c>
      <c r="H72" s="64">
        <v>20000</v>
      </c>
      <c r="I72" s="127">
        <f t="shared" si="8"/>
        <v>100</v>
      </c>
    </row>
    <row r="73" spans="1:9" s="16" customFormat="1" ht="12.75">
      <c r="A73" s="25"/>
      <c r="B73" s="44">
        <v>1091</v>
      </c>
      <c r="C73" s="25">
        <v>614300</v>
      </c>
      <c r="D73" s="26" t="s">
        <v>350</v>
      </c>
      <c r="E73" s="25" t="s">
        <v>339</v>
      </c>
      <c r="F73" s="64" t="e">
        <f>(#REF!/12)*9</f>
        <v>#REF!</v>
      </c>
      <c r="G73" s="64">
        <v>10000</v>
      </c>
      <c r="H73" s="64">
        <v>10000</v>
      </c>
      <c r="I73" s="127">
        <f t="shared" si="8"/>
        <v>100</v>
      </c>
    </row>
    <row r="74" spans="1:9" s="16" customFormat="1" ht="15" customHeight="1">
      <c r="A74" s="25"/>
      <c r="B74" s="44">
        <v>1091</v>
      </c>
      <c r="C74" s="25">
        <v>614300</v>
      </c>
      <c r="D74" s="26" t="s">
        <v>228</v>
      </c>
      <c r="E74" s="79" t="s">
        <v>442</v>
      </c>
      <c r="F74" s="64" t="e">
        <f>(#REF!/12)*9</f>
        <v>#REF!</v>
      </c>
      <c r="G74" s="64">
        <v>25000</v>
      </c>
      <c r="H74" s="64">
        <v>25000</v>
      </c>
      <c r="I74" s="127">
        <f t="shared" si="8"/>
        <v>100</v>
      </c>
    </row>
    <row r="75" spans="1:9" s="16" customFormat="1" ht="14.25" customHeight="1">
      <c r="A75" s="25"/>
      <c r="B75" s="44" t="s">
        <v>175</v>
      </c>
      <c r="C75" s="25">
        <v>614300</v>
      </c>
      <c r="D75" s="26" t="s">
        <v>229</v>
      </c>
      <c r="E75" s="79" t="s">
        <v>420</v>
      </c>
      <c r="F75" s="64" t="e">
        <f>(#REF!/12)*9</f>
        <v>#REF!</v>
      </c>
      <c r="G75" s="64">
        <v>130000</v>
      </c>
      <c r="H75" s="64">
        <v>130000</v>
      </c>
      <c r="I75" s="127">
        <f t="shared" si="8"/>
        <v>100</v>
      </c>
    </row>
    <row r="76" spans="1:9" s="16" customFormat="1" ht="14.25" customHeight="1">
      <c r="A76" s="25"/>
      <c r="B76" s="44">
        <v>1091</v>
      </c>
      <c r="C76" s="25">
        <v>614300</v>
      </c>
      <c r="D76" s="26" t="s">
        <v>230</v>
      </c>
      <c r="E76" s="79" t="s">
        <v>399</v>
      </c>
      <c r="F76" s="64" t="e">
        <f>(#REF!/12)*9</f>
        <v>#REF!</v>
      </c>
      <c r="G76" s="64">
        <v>10000</v>
      </c>
      <c r="H76" s="64">
        <v>10000</v>
      </c>
      <c r="I76" s="127">
        <f t="shared" si="8"/>
        <v>100</v>
      </c>
    </row>
    <row r="77" spans="1:9" s="16" customFormat="1" ht="14.25" customHeight="1">
      <c r="A77" s="25"/>
      <c r="B77" s="44">
        <v>1091</v>
      </c>
      <c r="C77" s="25">
        <v>614300</v>
      </c>
      <c r="D77" s="26" t="s">
        <v>231</v>
      </c>
      <c r="E77" s="79" t="s">
        <v>522</v>
      </c>
      <c r="F77" s="64" t="e">
        <f>(#REF!/12)*9</f>
        <v>#REF!</v>
      </c>
      <c r="G77" s="64">
        <v>5000</v>
      </c>
      <c r="H77" s="64">
        <v>5000</v>
      </c>
      <c r="I77" s="127">
        <f t="shared" si="8"/>
        <v>100</v>
      </c>
    </row>
    <row r="78" spans="1:9" s="16" customFormat="1" ht="12.75">
      <c r="A78" s="25"/>
      <c r="B78" s="44" t="s">
        <v>175</v>
      </c>
      <c r="C78" s="25">
        <v>614300</v>
      </c>
      <c r="D78" s="26" t="s">
        <v>232</v>
      </c>
      <c r="E78" s="25" t="s">
        <v>338</v>
      </c>
      <c r="F78" s="64" t="e">
        <f>(#REF!/12)*9</f>
        <v>#REF!</v>
      </c>
      <c r="G78" s="64">
        <v>10000</v>
      </c>
      <c r="H78" s="64">
        <v>10000</v>
      </c>
      <c r="I78" s="127">
        <f t="shared" si="8"/>
        <v>100</v>
      </c>
    </row>
    <row r="79" spans="1:9" s="16" customFormat="1" ht="12.75">
      <c r="A79" s="25"/>
      <c r="B79" s="45" t="s">
        <v>211</v>
      </c>
      <c r="C79" s="25">
        <v>614300</v>
      </c>
      <c r="D79" s="26" t="s">
        <v>233</v>
      </c>
      <c r="E79" s="25" t="s">
        <v>421</v>
      </c>
      <c r="F79" s="64" t="e">
        <f>(#REF!/12)*9</f>
        <v>#REF!</v>
      </c>
      <c r="G79" s="64">
        <v>181000</v>
      </c>
      <c r="H79" s="64">
        <v>181000</v>
      </c>
      <c r="I79" s="127">
        <f t="shared" si="8"/>
        <v>100</v>
      </c>
    </row>
    <row r="80" spans="1:9" s="16" customFormat="1" ht="12.75">
      <c r="A80" s="25"/>
      <c r="B80" s="45" t="s">
        <v>211</v>
      </c>
      <c r="C80" s="25">
        <v>614300</v>
      </c>
      <c r="D80" s="26" t="s">
        <v>234</v>
      </c>
      <c r="E80" s="25" t="s">
        <v>415</v>
      </c>
      <c r="F80" s="64" t="e">
        <f>(#REF!/12)*9</f>
        <v>#REF!</v>
      </c>
      <c r="G80" s="64">
        <v>205000</v>
      </c>
      <c r="H80" s="64">
        <v>205000</v>
      </c>
      <c r="I80" s="127">
        <f t="shared" si="8"/>
        <v>100</v>
      </c>
    </row>
    <row r="81" spans="1:9" s="16" customFormat="1" ht="12.75">
      <c r="A81" s="25"/>
      <c r="B81" s="45" t="s">
        <v>211</v>
      </c>
      <c r="C81" s="25">
        <v>614300</v>
      </c>
      <c r="D81" s="26" t="s">
        <v>235</v>
      </c>
      <c r="E81" s="25" t="s">
        <v>446</v>
      </c>
      <c r="F81" s="64" t="e">
        <f>(#REF!/12)*9</f>
        <v>#REF!</v>
      </c>
      <c r="G81" s="64">
        <v>50000</v>
      </c>
      <c r="H81" s="64">
        <v>50000</v>
      </c>
      <c r="I81" s="127">
        <f t="shared" si="8"/>
        <v>100</v>
      </c>
    </row>
    <row r="82" spans="1:9" s="16" customFormat="1" ht="12.75">
      <c r="A82" s="25"/>
      <c r="B82" s="45" t="s">
        <v>211</v>
      </c>
      <c r="C82" s="25">
        <v>614300</v>
      </c>
      <c r="D82" s="26" t="s">
        <v>351</v>
      </c>
      <c r="E82" s="25" t="s">
        <v>422</v>
      </c>
      <c r="F82" s="64" t="e">
        <f>(#REF!/12)*9</f>
        <v>#REF!</v>
      </c>
      <c r="G82" s="64">
        <v>35000</v>
      </c>
      <c r="H82" s="64">
        <v>35000</v>
      </c>
      <c r="I82" s="127">
        <f t="shared" si="8"/>
        <v>100</v>
      </c>
    </row>
    <row r="83" spans="1:9" s="16" customFormat="1" ht="12.75">
      <c r="A83" s="25"/>
      <c r="B83" s="44" t="s">
        <v>208</v>
      </c>
      <c r="C83" s="25">
        <v>614300</v>
      </c>
      <c r="D83" s="26" t="s">
        <v>294</v>
      </c>
      <c r="E83" s="25" t="s">
        <v>218</v>
      </c>
      <c r="F83" s="64" t="e">
        <f>(#REF!/12)*9</f>
        <v>#REF!</v>
      </c>
      <c r="G83" s="64">
        <v>40000</v>
      </c>
      <c r="H83" s="64">
        <v>40000</v>
      </c>
      <c r="I83" s="127">
        <f t="shared" si="8"/>
        <v>100</v>
      </c>
    </row>
    <row r="84" spans="1:9" s="16" customFormat="1" ht="12.75">
      <c r="A84" s="25"/>
      <c r="B84" s="44">
        <v>1091</v>
      </c>
      <c r="C84" s="25">
        <v>614300</v>
      </c>
      <c r="D84" s="26" t="s">
        <v>439</v>
      </c>
      <c r="E84" s="25" t="s">
        <v>333</v>
      </c>
      <c r="F84" s="64" t="e">
        <f>(#REF!/12)*9</f>
        <v>#REF!</v>
      </c>
      <c r="G84" s="64">
        <v>5000</v>
      </c>
      <c r="H84" s="64">
        <v>5000</v>
      </c>
      <c r="I84" s="127">
        <f t="shared" si="8"/>
        <v>100</v>
      </c>
    </row>
    <row r="85" spans="1:9" s="16" customFormat="1" ht="12.75" hidden="1">
      <c r="A85" s="25"/>
      <c r="B85" s="44"/>
      <c r="C85" s="25"/>
      <c r="D85" s="26" t="s">
        <v>294</v>
      </c>
      <c r="E85" s="25" t="s">
        <v>416</v>
      </c>
      <c r="F85" s="64" t="e">
        <f>(#REF!/12)*9</f>
        <v>#REF!</v>
      </c>
      <c r="G85" s="64"/>
      <c r="H85" s="64"/>
      <c r="I85" s="127" t="e">
        <f t="shared" si="8"/>
        <v>#DIV/0!</v>
      </c>
    </row>
    <row r="86" spans="1:9" s="16" customFormat="1" ht="12.75" hidden="1">
      <c r="A86" s="25"/>
      <c r="B86" s="44"/>
      <c r="C86" s="25"/>
      <c r="D86" s="26" t="s">
        <v>294</v>
      </c>
      <c r="E86" s="25" t="s">
        <v>417</v>
      </c>
      <c r="F86" s="64" t="e">
        <f>(#REF!/12)*9</f>
        <v>#REF!</v>
      </c>
      <c r="G86" s="64"/>
      <c r="H86" s="64"/>
      <c r="I86" s="127" t="e">
        <f t="shared" si="8"/>
        <v>#DIV/0!</v>
      </c>
    </row>
    <row r="87" spans="1:9" s="16" customFormat="1" ht="12.75" hidden="1">
      <c r="A87" s="25"/>
      <c r="B87" s="44"/>
      <c r="C87" s="25"/>
      <c r="D87" s="26" t="s">
        <v>439</v>
      </c>
      <c r="E87" s="25" t="s">
        <v>418</v>
      </c>
      <c r="F87" s="64" t="e">
        <f>(#REF!/12)*9</f>
        <v>#REF!</v>
      </c>
      <c r="G87" s="64"/>
      <c r="H87" s="64"/>
      <c r="I87" s="127" t="e">
        <f t="shared" si="8"/>
        <v>#DIV/0!</v>
      </c>
    </row>
    <row r="88" spans="1:9" s="16" customFormat="1" ht="12.75">
      <c r="A88" s="25"/>
      <c r="B88" s="44" t="s">
        <v>175</v>
      </c>
      <c r="C88" s="25">
        <v>614300</v>
      </c>
      <c r="D88" s="26" t="s">
        <v>337</v>
      </c>
      <c r="E88" s="25" t="s">
        <v>311</v>
      </c>
      <c r="F88" s="64" t="e">
        <f>(#REF!/12)*9</f>
        <v>#REF!</v>
      </c>
      <c r="G88" s="64">
        <v>20000</v>
      </c>
      <c r="H88" s="64">
        <v>20000</v>
      </c>
      <c r="I88" s="127">
        <f t="shared" si="8"/>
        <v>100</v>
      </c>
    </row>
    <row r="89" spans="1:9" s="16" customFormat="1" ht="12.75">
      <c r="A89" s="25"/>
      <c r="B89" s="44" t="s">
        <v>237</v>
      </c>
      <c r="C89" s="25">
        <v>614300</v>
      </c>
      <c r="D89" s="26" t="s">
        <v>343</v>
      </c>
      <c r="E89" s="25" t="s">
        <v>238</v>
      </c>
      <c r="F89" s="64" t="e">
        <f>(#REF!/12)*9</f>
        <v>#REF!</v>
      </c>
      <c r="G89" s="64">
        <v>70000</v>
      </c>
      <c r="H89" s="64">
        <v>70000</v>
      </c>
      <c r="I89" s="127">
        <f t="shared" si="8"/>
        <v>100</v>
      </c>
    </row>
    <row r="90" spans="1:9" s="16" customFormat="1" ht="12.75">
      <c r="A90" s="25"/>
      <c r="B90" s="44" t="s">
        <v>227</v>
      </c>
      <c r="C90" s="25">
        <v>614400</v>
      </c>
      <c r="D90" s="26" t="s">
        <v>346</v>
      </c>
      <c r="E90" s="25" t="s">
        <v>285</v>
      </c>
      <c r="F90" s="64" t="e">
        <f>(#REF!/12)*9</f>
        <v>#REF!</v>
      </c>
      <c r="G90" s="64">
        <v>9000</v>
      </c>
      <c r="H90" s="64">
        <v>9000</v>
      </c>
      <c r="I90" s="127">
        <f t="shared" si="8"/>
        <v>100</v>
      </c>
    </row>
    <row r="91" spans="1:9" s="16" customFormat="1" ht="12.75">
      <c r="A91" s="25"/>
      <c r="B91" s="44">
        <v>1091</v>
      </c>
      <c r="C91" s="25">
        <v>614400</v>
      </c>
      <c r="D91" s="26" t="s">
        <v>347</v>
      </c>
      <c r="E91" s="25" t="s">
        <v>220</v>
      </c>
      <c r="F91" s="64" t="e">
        <f>(#REF!/12)*9</f>
        <v>#REF!</v>
      </c>
      <c r="G91" s="64">
        <v>66000</v>
      </c>
      <c r="H91" s="64">
        <v>66000</v>
      </c>
      <c r="I91" s="127">
        <f t="shared" si="8"/>
        <v>100</v>
      </c>
    </row>
    <row r="92" spans="1:9" s="16" customFormat="1" ht="14.25" customHeight="1">
      <c r="A92" s="25"/>
      <c r="B92" s="44" t="s">
        <v>164</v>
      </c>
      <c r="C92" s="25">
        <v>614400</v>
      </c>
      <c r="D92" s="26" t="s">
        <v>431</v>
      </c>
      <c r="E92" s="79" t="s">
        <v>502</v>
      </c>
      <c r="F92" s="64" t="e">
        <f>(#REF!/12)*9</f>
        <v>#REF!</v>
      </c>
      <c r="G92" s="64">
        <v>5000</v>
      </c>
      <c r="H92" s="64">
        <v>5000</v>
      </c>
      <c r="I92" s="127">
        <f t="shared" si="8"/>
        <v>100</v>
      </c>
    </row>
    <row r="93" spans="1:9" s="16" customFormat="1" ht="12.75">
      <c r="A93" s="25"/>
      <c r="B93" s="44" t="s">
        <v>226</v>
      </c>
      <c r="C93" s="25">
        <v>614400</v>
      </c>
      <c r="D93" s="26" t="s">
        <v>432</v>
      </c>
      <c r="E93" s="25" t="s">
        <v>312</v>
      </c>
      <c r="F93" s="64" t="e">
        <f>(#REF!/12)*9</f>
        <v>#REF!</v>
      </c>
      <c r="G93" s="64">
        <v>550000</v>
      </c>
      <c r="H93" s="64">
        <v>550000</v>
      </c>
      <c r="I93" s="127">
        <f t="shared" si="8"/>
        <v>100</v>
      </c>
    </row>
    <row r="94" spans="1:9" s="16" customFormat="1" ht="12.75">
      <c r="A94" s="25"/>
      <c r="B94" s="44" t="s">
        <v>227</v>
      </c>
      <c r="C94" s="25">
        <v>614400</v>
      </c>
      <c r="D94" s="26" t="s">
        <v>435</v>
      </c>
      <c r="E94" s="25" t="s">
        <v>334</v>
      </c>
      <c r="F94" s="64" t="e">
        <f>(#REF!/12)*9</f>
        <v>#REF!</v>
      </c>
      <c r="G94" s="64">
        <v>485000</v>
      </c>
      <c r="H94" s="64">
        <v>485000</v>
      </c>
      <c r="I94" s="127">
        <f t="shared" si="8"/>
        <v>100</v>
      </c>
    </row>
    <row r="95" spans="1:9" s="16" customFormat="1" ht="12.75">
      <c r="A95" s="25"/>
      <c r="B95" s="44" t="s">
        <v>227</v>
      </c>
      <c r="C95" s="25">
        <v>614400</v>
      </c>
      <c r="D95" s="26" t="s">
        <v>436</v>
      </c>
      <c r="E95" s="25" t="s">
        <v>313</v>
      </c>
      <c r="F95" s="64" t="e">
        <f>(#REF!/12)*9</f>
        <v>#REF!</v>
      </c>
      <c r="G95" s="64">
        <v>42000</v>
      </c>
      <c r="H95" s="64">
        <v>42000</v>
      </c>
      <c r="I95" s="127">
        <f t="shared" si="8"/>
        <v>100</v>
      </c>
    </row>
    <row r="96" spans="1:9" s="16" customFormat="1" ht="12.75">
      <c r="A96" s="25"/>
      <c r="B96" s="44" t="s">
        <v>227</v>
      </c>
      <c r="C96" s="25">
        <v>614400</v>
      </c>
      <c r="D96" s="26" t="s">
        <v>437</v>
      </c>
      <c r="E96" s="25" t="s">
        <v>314</v>
      </c>
      <c r="F96" s="64" t="e">
        <f>(#REF!/12)*9</f>
        <v>#REF!</v>
      </c>
      <c r="G96" s="64">
        <v>87000</v>
      </c>
      <c r="H96" s="64">
        <v>87000</v>
      </c>
      <c r="I96" s="127">
        <f t="shared" si="8"/>
        <v>100</v>
      </c>
    </row>
    <row r="97" spans="1:9" s="16" customFormat="1" ht="12.75">
      <c r="A97" s="25"/>
      <c r="B97" s="44" t="s">
        <v>177</v>
      </c>
      <c r="C97" s="25">
        <v>614400</v>
      </c>
      <c r="D97" s="26" t="s">
        <v>438</v>
      </c>
      <c r="E97" s="25" t="s">
        <v>345</v>
      </c>
      <c r="F97" s="64" t="e">
        <f>(#REF!/12)*9</f>
        <v>#REF!</v>
      </c>
      <c r="G97" s="64">
        <v>47000</v>
      </c>
      <c r="H97" s="64">
        <v>47000</v>
      </c>
      <c r="I97" s="127">
        <f t="shared" si="8"/>
        <v>100</v>
      </c>
    </row>
    <row r="98" spans="1:9" s="16" customFormat="1" ht="14.25" customHeight="1">
      <c r="A98" s="25"/>
      <c r="B98" s="44" t="s">
        <v>177</v>
      </c>
      <c r="C98" s="25">
        <v>614400</v>
      </c>
      <c r="D98" s="26" t="s">
        <v>523</v>
      </c>
      <c r="E98" s="79" t="s">
        <v>348</v>
      </c>
      <c r="F98" s="64" t="e">
        <f>(#REF!/12)*9</f>
        <v>#REF!</v>
      </c>
      <c r="G98" s="64">
        <v>20000</v>
      </c>
      <c r="H98" s="64">
        <v>20000</v>
      </c>
      <c r="I98" s="127">
        <f t="shared" si="8"/>
        <v>100</v>
      </c>
    </row>
    <row r="99" spans="1:9" s="16" customFormat="1" ht="14.25" customHeight="1">
      <c r="A99" s="25"/>
      <c r="B99" s="44" t="s">
        <v>177</v>
      </c>
      <c r="C99" s="25">
        <v>614400</v>
      </c>
      <c r="D99" s="26" t="s">
        <v>525</v>
      </c>
      <c r="E99" s="79" t="s">
        <v>524</v>
      </c>
      <c r="F99" s="64" t="e">
        <f>(#REF!/12)*9</f>
        <v>#REF!</v>
      </c>
      <c r="G99" s="64">
        <v>120000</v>
      </c>
      <c r="H99" s="64">
        <v>120000</v>
      </c>
      <c r="I99" s="127">
        <f t="shared" si="8"/>
        <v>100</v>
      </c>
    </row>
    <row r="100" spans="1:9" s="16" customFormat="1" ht="14.25" customHeight="1">
      <c r="A100" s="25"/>
      <c r="B100" s="44" t="s">
        <v>177</v>
      </c>
      <c r="C100" s="25">
        <v>614400</v>
      </c>
      <c r="D100" s="26" t="s">
        <v>585</v>
      </c>
      <c r="E100" s="79" t="s">
        <v>526</v>
      </c>
      <c r="F100" s="64" t="e">
        <f>(#REF!/12)*9</f>
        <v>#REF!</v>
      </c>
      <c r="G100" s="64">
        <v>130000</v>
      </c>
      <c r="H100" s="64">
        <v>130000</v>
      </c>
      <c r="I100" s="127">
        <f t="shared" si="8"/>
        <v>100</v>
      </c>
    </row>
    <row r="101" spans="1:9" s="16" customFormat="1" ht="12.75">
      <c r="A101" s="25"/>
      <c r="B101" s="44"/>
      <c r="C101" s="25"/>
      <c r="D101" s="26"/>
      <c r="E101" s="51" t="s">
        <v>369</v>
      </c>
      <c r="F101" s="62" t="e">
        <f>SUM(F48)</f>
        <v>#REF!</v>
      </c>
      <c r="G101" s="62">
        <f>SUM(G48)</f>
        <v>4087450</v>
      </c>
      <c r="H101" s="62">
        <f>SUM(H48)</f>
        <v>4101250</v>
      </c>
      <c r="I101" s="127">
        <f t="shared" si="8"/>
        <v>100.33761880879277</v>
      </c>
    </row>
    <row r="102" spans="1:9" s="16" customFormat="1" ht="15.75">
      <c r="A102" s="10" t="s">
        <v>359</v>
      </c>
      <c r="B102" s="13"/>
      <c r="C102" s="13"/>
      <c r="D102" s="13"/>
      <c r="E102" s="119" t="s">
        <v>391</v>
      </c>
      <c r="F102" s="60"/>
      <c r="G102" s="60"/>
      <c r="H102" s="60"/>
      <c r="I102" s="126"/>
    </row>
    <row r="103" spans="1:9" s="20" customFormat="1" ht="13.5">
      <c r="A103" s="17"/>
      <c r="B103" s="17"/>
      <c r="C103" s="17">
        <v>610000</v>
      </c>
      <c r="D103" s="18">
        <v>1</v>
      </c>
      <c r="E103" s="17" t="s">
        <v>162</v>
      </c>
      <c r="F103" s="61" t="e">
        <f>SUM(F104+F116)</f>
        <v>#REF!</v>
      </c>
      <c r="G103" s="61">
        <f>SUM(G104+G116)</f>
        <v>767000</v>
      </c>
      <c r="H103" s="61">
        <f>SUM(H104+H116)</f>
        <v>797000</v>
      </c>
      <c r="I103" s="127">
        <f t="shared" ref="I103:I134" si="11">SUM(H103/G103)*100</f>
        <v>103.91134289439374</v>
      </c>
    </row>
    <row r="104" spans="1:9" s="24" customFormat="1" ht="12.75">
      <c r="A104" s="21"/>
      <c r="B104" s="43"/>
      <c r="C104" s="21">
        <v>613000</v>
      </c>
      <c r="D104" s="22" t="s">
        <v>10</v>
      </c>
      <c r="E104" s="21" t="s">
        <v>163</v>
      </c>
      <c r="F104" s="62" t="e">
        <f>SUM(F105:F115)</f>
        <v>#REF!</v>
      </c>
      <c r="G104" s="62">
        <f>SUM(G105:G115)</f>
        <v>656500</v>
      </c>
      <c r="H104" s="62">
        <f>SUM(H105:H115)</f>
        <v>686500</v>
      </c>
      <c r="I104" s="127">
        <f t="shared" si="11"/>
        <v>104.56968773800457</v>
      </c>
    </row>
    <row r="105" spans="1:9" s="16" customFormat="1" ht="12.75">
      <c r="A105" s="25"/>
      <c r="B105" s="44" t="s">
        <v>265</v>
      </c>
      <c r="C105" s="25">
        <v>613100</v>
      </c>
      <c r="D105" s="26" t="s">
        <v>12</v>
      </c>
      <c r="E105" s="25" t="s">
        <v>309</v>
      </c>
      <c r="F105" s="64" t="e">
        <f>(#REF!/12)*9</f>
        <v>#REF!</v>
      </c>
      <c r="G105" s="64">
        <v>1000</v>
      </c>
      <c r="H105" s="64">
        <v>1000</v>
      </c>
      <c r="I105" s="127">
        <f t="shared" si="11"/>
        <v>100</v>
      </c>
    </row>
    <row r="106" spans="1:9" s="16" customFormat="1" ht="12.75" customHeight="1">
      <c r="A106" s="25"/>
      <c r="B106" s="44" t="s">
        <v>265</v>
      </c>
      <c r="C106" s="25">
        <v>613400</v>
      </c>
      <c r="D106" s="26" t="s">
        <v>20</v>
      </c>
      <c r="E106" s="79" t="s">
        <v>306</v>
      </c>
      <c r="F106" s="64" t="e">
        <f>(#REF!/12)*9</f>
        <v>#REF!</v>
      </c>
      <c r="G106" s="83">
        <v>7600</v>
      </c>
      <c r="H106" s="83">
        <v>7600</v>
      </c>
      <c r="I106" s="127">
        <f t="shared" si="11"/>
        <v>100</v>
      </c>
    </row>
    <row r="107" spans="1:9" s="16" customFormat="1" ht="14.25" customHeight="1">
      <c r="A107" s="25"/>
      <c r="B107" s="44" t="s">
        <v>265</v>
      </c>
      <c r="C107" s="25">
        <v>613400</v>
      </c>
      <c r="D107" s="26" t="s">
        <v>23</v>
      </c>
      <c r="E107" s="79" t="s">
        <v>304</v>
      </c>
      <c r="F107" s="64" t="e">
        <f>(#REF!/12)*9</f>
        <v>#REF!</v>
      </c>
      <c r="G107" s="83">
        <v>31000</v>
      </c>
      <c r="H107" s="83">
        <v>31000</v>
      </c>
      <c r="I107" s="127">
        <f t="shared" si="11"/>
        <v>100</v>
      </c>
    </row>
    <row r="108" spans="1:9" s="16" customFormat="1" ht="14.25" customHeight="1">
      <c r="A108" s="25"/>
      <c r="B108" s="44" t="s">
        <v>265</v>
      </c>
      <c r="C108" s="25">
        <v>613700</v>
      </c>
      <c r="D108" s="26" t="s">
        <v>171</v>
      </c>
      <c r="E108" s="79" t="s">
        <v>316</v>
      </c>
      <c r="F108" s="64" t="e">
        <f>(#REF!/12)*9</f>
        <v>#REF!</v>
      </c>
      <c r="G108" s="83">
        <v>250800</v>
      </c>
      <c r="H108" s="83">
        <v>250800</v>
      </c>
      <c r="I108" s="127">
        <f t="shared" si="11"/>
        <v>100</v>
      </c>
    </row>
    <row r="109" spans="1:9" s="16" customFormat="1" ht="15" customHeight="1">
      <c r="A109" s="25"/>
      <c r="B109" s="44" t="s">
        <v>265</v>
      </c>
      <c r="C109" s="25">
        <v>613700</v>
      </c>
      <c r="D109" s="26" t="s">
        <v>172</v>
      </c>
      <c r="E109" s="79" t="s">
        <v>317</v>
      </c>
      <c r="F109" s="64" t="e">
        <f>(#REF!/12)*9</f>
        <v>#REF!</v>
      </c>
      <c r="G109" s="83">
        <v>184400</v>
      </c>
      <c r="H109" s="83">
        <v>184400</v>
      </c>
      <c r="I109" s="127">
        <f t="shared" si="11"/>
        <v>100</v>
      </c>
    </row>
    <row r="110" spans="1:9" s="16" customFormat="1" ht="15.75" customHeight="1">
      <c r="A110" s="25"/>
      <c r="B110" s="44" t="s">
        <v>265</v>
      </c>
      <c r="C110" s="25">
        <v>613700</v>
      </c>
      <c r="D110" s="26" t="s">
        <v>173</v>
      </c>
      <c r="E110" s="79" t="s">
        <v>371</v>
      </c>
      <c r="F110" s="64" t="e">
        <f>(#REF!/12)*9</f>
        <v>#REF!</v>
      </c>
      <c r="G110" s="83">
        <v>50000</v>
      </c>
      <c r="H110" s="83">
        <v>50000</v>
      </c>
      <c r="I110" s="127">
        <f t="shared" si="11"/>
        <v>100</v>
      </c>
    </row>
    <row r="111" spans="1:9" s="16" customFormat="1" ht="15.75" customHeight="1">
      <c r="A111" s="25"/>
      <c r="B111" s="44" t="s">
        <v>265</v>
      </c>
      <c r="C111" s="25">
        <v>613700</v>
      </c>
      <c r="D111" s="26" t="s">
        <v>174</v>
      </c>
      <c r="E111" s="79" t="s">
        <v>451</v>
      </c>
      <c r="F111" s="64" t="e">
        <f>(#REF!/12)*9</f>
        <v>#REF!</v>
      </c>
      <c r="G111" s="83">
        <v>27000</v>
      </c>
      <c r="H111" s="83">
        <v>27000</v>
      </c>
      <c r="I111" s="127">
        <f t="shared" si="11"/>
        <v>100</v>
      </c>
    </row>
    <row r="112" spans="1:9" s="16" customFormat="1" ht="12.75" customHeight="1">
      <c r="A112" s="25"/>
      <c r="B112" s="44" t="s">
        <v>265</v>
      </c>
      <c r="C112" s="25">
        <v>613900</v>
      </c>
      <c r="D112" s="57" t="s">
        <v>319</v>
      </c>
      <c r="E112" s="79" t="s">
        <v>318</v>
      </c>
      <c r="F112" s="64" t="e">
        <f>(#REF!/12)*9</f>
        <v>#REF!</v>
      </c>
      <c r="G112" s="83">
        <v>89200</v>
      </c>
      <c r="H112" s="83">
        <v>89200</v>
      </c>
      <c r="I112" s="127">
        <f t="shared" si="11"/>
        <v>100</v>
      </c>
    </row>
    <row r="113" spans="1:9" s="16" customFormat="1" ht="13.5" customHeight="1">
      <c r="A113" s="25"/>
      <c r="B113" s="44" t="s">
        <v>265</v>
      </c>
      <c r="C113" s="25">
        <v>613900</v>
      </c>
      <c r="D113" s="26" t="s">
        <v>320</v>
      </c>
      <c r="E113" s="79" t="s">
        <v>590</v>
      </c>
      <c r="F113" s="64" t="e">
        <f>(#REF!/12)*9</f>
        <v>#REF!</v>
      </c>
      <c r="G113" s="83">
        <v>10000</v>
      </c>
      <c r="H113" s="83">
        <v>40000</v>
      </c>
      <c r="I113" s="127">
        <f t="shared" si="11"/>
        <v>400</v>
      </c>
    </row>
    <row r="114" spans="1:9" s="16" customFormat="1" ht="12.75">
      <c r="A114" s="25"/>
      <c r="B114" s="44" t="s">
        <v>265</v>
      </c>
      <c r="C114" s="25">
        <v>613900</v>
      </c>
      <c r="D114" s="26" t="s">
        <v>323</v>
      </c>
      <c r="E114" s="79" t="s">
        <v>423</v>
      </c>
      <c r="F114" s="64" t="e">
        <f>(#REF!/12)*9</f>
        <v>#REF!</v>
      </c>
      <c r="G114" s="83">
        <v>500</v>
      </c>
      <c r="H114" s="83">
        <v>500</v>
      </c>
      <c r="I114" s="127">
        <f t="shared" si="11"/>
        <v>100</v>
      </c>
    </row>
    <row r="115" spans="1:9" s="16" customFormat="1" ht="12.75" customHeight="1">
      <c r="A115" s="25"/>
      <c r="B115" s="44" t="s">
        <v>265</v>
      </c>
      <c r="C115" s="25">
        <v>613900</v>
      </c>
      <c r="D115" s="26" t="s">
        <v>354</v>
      </c>
      <c r="E115" s="79" t="s">
        <v>386</v>
      </c>
      <c r="F115" s="64" t="e">
        <f>(#REF!/12)*9</f>
        <v>#REF!</v>
      </c>
      <c r="G115" s="83">
        <v>5000</v>
      </c>
      <c r="H115" s="83">
        <v>5000</v>
      </c>
      <c r="I115" s="127">
        <f t="shared" si="11"/>
        <v>100</v>
      </c>
    </row>
    <row r="116" spans="1:9" s="24" customFormat="1" ht="12.75">
      <c r="A116" s="21"/>
      <c r="B116" s="43"/>
      <c r="C116" s="21">
        <v>614000</v>
      </c>
      <c r="D116" s="22" t="s">
        <v>29</v>
      </c>
      <c r="E116" s="80" t="s">
        <v>176</v>
      </c>
      <c r="F116" s="62" t="e">
        <f>SUM(F117:F126)</f>
        <v>#REF!</v>
      </c>
      <c r="G116" s="87">
        <f t="shared" ref="G116:H116" si="12">SUM(G117:G126)</f>
        <v>110500</v>
      </c>
      <c r="H116" s="87">
        <f t="shared" si="12"/>
        <v>110500</v>
      </c>
      <c r="I116" s="127">
        <f t="shared" si="11"/>
        <v>100</v>
      </c>
    </row>
    <row r="117" spans="1:9" s="16" customFormat="1" ht="12.75" customHeight="1">
      <c r="A117" s="25"/>
      <c r="B117" s="44" t="s">
        <v>265</v>
      </c>
      <c r="C117" s="25">
        <v>614100</v>
      </c>
      <c r="D117" s="26" t="s">
        <v>31</v>
      </c>
      <c r="E117" s="88" t="s">
        <v>452</v>
      </c>
      <c r="F117" s="64" t="e">
        <f>(#REF!/12)*9</f>
        <v>#REF!</v>
      </c>
      <c r="G117" s="83">
        <v>20000</v>
      </c>
      <c r="H117" s="83">
        <v>20000</v>
      </c>
      <c r="I117" s="127">
        <f t="shared" si="11"/>
        <v>100</v>
      </c>
    </row>
    <row r="118" spans="1:9" s="16" customFormat="1" ht="24" customHeight="1">
      <c r="A118" s="25"/>
      <c r="B118" s="44" t="s">
        <v>265</v>
      </c>
      <c r="C118" s="25">
        <v>614200</v>
      </c>
      <c r="D118" s="26" t="s">
        <v>178</v>
      </c>
      <c r="E118" s="79" t="s">
        <v>497</v>
      </c>
      <c r="F118" s="64" t="e">
        <f>(#REF!/12)*9</f>
        <v>#REF!</v>
      </c>
      <c r="G118" s="83">
        <v>30000</v>
      </c>
      <c r="H118" s="83">
        <v>30000</v>
      </c>
      <c r="I118" s="127">
        <f t="shared" si="11"/>
        <v>100</v>
      </c>
    </row>
    <row r="119" spans="1:9" s="16" customFormat="1" ht="14.25" customHeight="1">
      <c r="A119" s="25"/>
      <c r="B119" s="44" t="s">
        <v>265</v>
      </c>
      <c r="C119" s="25">
        <v>614200</v>
      </c>
      <c r="D119" s="26" t="s">
        <v>181</v>
      </c>
      <c r="E119" s="88" t="s">
        <v>444</v>
      </c>
      <c r="F119" s="64" t="e">
        <f>(#REF!/12)*9</f>
        <v>#REF!</v>
      </c>
      <c r="G119" s="83">
        <v>3000</v>
      </c>
      <c r="H119" s="83">
        <v>3000</v>
      </c>
      <c r="I119" s="127">
        <f t="shared" si="11"/>
        <v>100</v>
      </c>
    </row>
    <row r="120" spans="1:9" s="16" customFormat="1" ht="14.25" customHeight="1">
      <c r="A120" s="25"/>
      <c r="B120" s="44" t="s">
        <v>265</v>
      </c>
      <c r="C120" s="25">
        <v>614300</v>
      </c>
      <c r="D120" s="26" t="s">
        <v>183</v>
      </c>
      <c r="E120" s="79" t="s">
        <v>308</v>
      </c>
      <c r="F120" s="64" t="e">
        <f>(#REF!/12)*9</f>
        <v>#REF!</v>
      </c>
      <c r="G120" s="83">
        <v>15000</v>
      </c>
      <c r="H120" s="83">
        <v>15000</v>
      </c>
      <c r="I120" s="127">
        <f t="shared" si="11"/>
        <v>100</v>
      </c>
    </row>
    <row r="121" spans="1:9" s="16" customFormat="1" ht="24" hidden="1">
      <c r="A121" s="25"/>
      <c r="B121" s="44"/>
      <c r="C121" s="25">
        <v>614300</v>
      </c>
      <c r="D121" s="26"/>
      <c r="E121" s="79" t="s">
        <v>407</v>
      </c>
      <c r="F121" s="64" t="e">
        <f>(#REF!/12)*9</f>
        <v>#REF!</v>
      </c>
      <c r="G121" s="83"/>
      <c r="H121" s="83"/>
      <c r="I121" s="127" t="e">
        <f t="shared" si="11"/>
        <v>#DIV/0!</v>
      </c>
    </row>
    <row r="122" spans="1:9" s="16" customFormat="1" ht="12.75" hidden="1">
      <c r="A122" s="25"/>
      <c r="B122" s="44"/>
      <c r="C122" s="25">
        <v>614400</v>
      </c>
      <c r="D122" s="26" t="s">
        <v>183</v>
      </c>
      <c r="E122" s="79" t="s">
        <v>406</v>
      </c>
      <c r="F122" s="64" t="e">
        <f>(#REF!/12)*9</f>
        <v>#REF!</v>
      </c>
      <c r="G122" s="83"/>
      <c r="H122" s="83"/>
      <c r="I122" s="127" t="e">
        <f t="shared" si="11"/>
        <v>#DIV/0!</v>
      </c>
    </row>
    <row r="123" spans="1:9" s="16" customFormat="1" ht="13.5" customHeight="1">
      <c r="A123" s="25"/>
      <c r="B123" s="44" t="s">
        <v>265</v>
      </c>
      <c r="C123" s="25">
        <v>614300</v>
      </c>
      <c r="D123" s="26" t="s">
        <v>185</v>
      </c>
      <c r="E123" s="79" t="s">
        <v>498</v>
      </c>
      <c r="F123" s="64" t="e">
        <f>(#REF!/12)*9</f>
        <v>#REF!</v>
      </c>
      <c r="G123" s="83">
        <v>10000</v>
      </c>
      <c r="H123" s="83">
        <v>10000</v>
      </c>
      <c r="I123" s="127">
        <f t="shared" si="11"/>
        <v>100</v>
      </c>
    </row>
    <row r="124" spans="1:9" s="16" customFormat="1" ht="12.75" customHeight="1">
      <c r="A124" s="25"/>
      <c r="B124" s="44" t="s">
        <v>265</v>
      </c>
      <c r="C124" s="25">
        <v>614400</v>
      </c>
      <c r="D124" s="26" t="s">
        <v>188</v>
      </c>
      <c r="E124" s="79" t="s">
        <v>499</v>
      </c>
      <c r="F124" s="64" t="e">
        <f>(#REF!/12)*9</f>
        <v>#REF!</v>
      </c>
      <c r="G124" s="83">
        <v>10000</v>
      </c>
      <c r="H124" s="83">
        <v>10000</v>
      </c>
      <c r="I124" s="127">
        <f t="shared" si="11"/>
        <v>100</v>
      </c>
    </row>
    <row r="125" spans="1:9" s="16" customFormat="1" ht="15" customHeight="1">
      <c r="A125" s="25"/>
      <c r="B125" s="44" t="s">
        <v>265</v>
      </c>
      <c r="C125" s="25">
        <v>614400</v>
      </c>
      <c r="D125" s="26" t="s">
        <v>190</v>
      </c>
      <c r="E125" s="79" t="s">
        <v>566</v>
      </c>
      <c r="F125" s="64" t="e">
        <f>(#REF!/12)*9</f>
        <v>#REF!</v>
      </c>
      <c r="G125" s="83">
        <v>2500</v>
      </c>
      <c r="H125" s="83">
        <v>2500</v>
      </c>
      <c r="I125" s="127">
        <f t="shared" si="11"/>
        <v>100</v>
      </c>
    </row>
    <row r="126" spans="1:9" s="16" customFormat="1" ht="12.75">
      <c r="A126" s="25"/>
      <c r="B126" s="44" t="s">
        <v>265</v>
      </c>
      <c r="C126" s="25">
        <v>614500</v>
      </c>
      <c r="D126" s="26" t="s">
        <v>212</v>
      </c>
      <c r="E126" s="79" t="s">
        <v>387</v>
      </c>
      <c r="F126" s="64" t="e">
        <f>(#REF!/12)*9</f>
        <v>#REF!</v>
      </c>
      <c r="G126" s="83">
        <v>20000</v>
      </c>
      <c r="H126" s="83">
        <v>20000</v>
      </c>
      <c r="I126" s="127">
        <f t="shared" si="11"/>
        <v>100</v>
      </c>
    </row>
    <row r="127" spans="1:9" s="24" customFormat="1" ht="12.75">
      <c r="A127" s="21"/>
      <c r="B127" s="43"/>
      <c r="C127" s="21">
        <v>821000</v>
      </c>
      <c r="D127" s="22">
        <v>2</v>
      </c>
      <c r="E127" s="51" t="s">
        <v>192</v>
      </c>
      <c r="F127" s="62" t="e">
        <f>SUM(F128:F133)</f>
        <v>#REF!</v>
      </c>
      <c r="G127" s="87">
        <f>SUM(G128:G133)</f>
        <v>643000</v>
      </c>
      <c r="H127" s="87">
        <f>SUM(H128:H133)</f>
        <v>643000</v>
      </c>
      <c r="I127" s="127">
        <f t="shared" si="11"/>
        <v>100</v>
      </c>
    </row>
    <row r="128" spans="1:9" s="16" customFormat="1" ht="12.75">
      <c r="A128" s="25"/>
      <c r="B128" s="44" t="s">
        <v>265</v>
      </c>
      <c r="C128" s="25">
        <v>821300</v>
      </c>
      <c r="D128" s="26" t="s">
        <v>54</v>
      </c>
      <c r="E128" s="79" t="s">
        <v>307</v>
      </c>
      <c r="F128" s="64" t="e">
        <f>(#REF!/12)*9</f>
        <v>#REF!</v>
      </c>
      <c r="G128" s="83">
        <v>367000</v>
      </c>
      <c r="H128" s="83">
        <v>367000</v>
      </c>
      <c r="I128" s="127">
        <f t="shared" si="11"/>
        <v>100</v>
      </c>
    </row>
    <row r="129" spans="1:9" s="16" customFormat="1" ht="15" customHeight="1">
      <c r="A129" s="25"/>
      <c r="B129" s="44" t="s">
        <v>265</v>
      </c>
      <c r="C129" s="25">
        <v>821300</v>
      </c>
      <c r="D129" s="26" t="s">
        <v>72</v>
      </c>
      <c r="E129" s="79" t="s">
        <v>388</v>
      </c>
      <c r="F129" s="64" t="e">
        <f>(#REF!/12)*9</f>
        <v>#REF!</v>
      </c>
      <c r="G129" s="83">
        <v>1000</v>
      </c>
      <c r="H129" s="83">
        <v>1000</v>
      </c>
      <c r="I129" s="127">
        <f t="shared" si="11"/>
        <v>100</v>
      </c>
    </row>
    <row r="130" spans="1:9" s="16" customFormat="1" ht="14.25" customHeight="1">
      <c r="A130" s="25"/>
      <c r="B130" s="44" t="s">
        <v>265</v>
      </c>
      <c r="C130" s="25">
        <v>821300</v>
      </c>
      <c r="D130" s="26" t="s">
        <v>82</v>
      </c>
      <c r="E130" s="79" t="s">
        <v>305</v>
      </c>
      <c r="F130" s="64" t="e">
        <f>(#REF!/12)*9</f>
        <v>#REF!</v>
      </c>
      <c r="G130" s="83">
        <v>70000</v>
      </c>
      <c r="H130" s="83">
        <v>70000</v>
      </c>
      <c r="I130" s="127">
        <f t="shared" si="11"/>
        <v>100</v>
      </c>
    </row>
    <row r="131" spans="1:9" s="16" customFormat="1" ht="14.25" customHeight="1">
      <c r="A131" s="25"/>
      <c r="B131" s="44" t="s">
        <v>265</v>
      </c>
      <c r="C131" s="25">
        <v>821300</v>
      </c>
      <c r="D131" s="26" t="s">
        <v>88</v>
      </c>
      <c r="E131" s="79" t="s">
        <v>561</v>
      </c>
      <c r="F131" s="64" t="e">
        <f>(#REF!/12)*9</f>
        <v>#REF!</v>
      </c>
      <c r="G131" s="83">
        <v>5000</v>
      </c>
      <c r="H131" s="83">
        <v>5000</v>
      </c>
      <c r="I131" s="127">
        <f t="shared" si="11"/>
        <v>100</v>
      </c>
    </row>
    <row r="132" spans="1:9" s="16" customFormat="1" ht="15" customHeight="1">
      <c r="A132" s="25"/>
      <c r="B132" s="44" t="s">
        <v>265</v>
      </c>
      <c r="C132" s="25">
        <v>821600</v>
      </c>
      <c r="D132" s="26" t="s">
        <v>91</v>
      </c>
      <c r="E132" s="25" t="s">
        <v>562</v>
      </c>
      <c r="F132" s="64" t="e">
        <f>(#REF!/12)*9</f>
        <v>#REF!</v>
      </c>
      <c r="G132" s="83">
        <v>150000</v>
      </c>
      <c r="H132" s="83">
        <v>150000</v>
      </c>
      <c r="I132" s="127">
        <f t="shared" si="11"/>
        <v>100</v>
      </c>
    </row>
    <row r="133" spans="1:9" s="16" customFormat="1" ht="15" customHeight="1">
      <c r="A133" s="25"/>
      <c r="B133" s="44" t="s">
        <v>265</v>
      </c>
      <c r="C133" s="25">
        <v>821600</v>
      </c>
      <c r="D133" s="26" t="s">
        <v>117</v>
      </c>
      <c r="E133" s="25" t="s">
        <v>563</v>
      </c>
      <c r="F133" s="64" t="e">
        <f>(#REF!/12)*9</f>
        <v>#REF!</v>
      </c>
      <c r="G133" s="83">
        <v>50000</v>
      </c>
      <c r="H133" s="83">
        <v>50000</v>
      </c>
      <c r="I133" s="127">
        <f t="shared" si="11"/>
        <v>100</v>
      </c>
    </row>
    <row r="134" spans="1:9" s="16" customFormat="1" ht="12.75">
      <c r="A134" s="25"/>
      <c r="B134" s="25"/>
      <c r="C134" s="25"/>
      <c r="D134" s="26"/>
      <c r="E134" s="51" t="s">
        <v>370</v>
      </c>
      <c r="F134" s="62" t="e">
        <f>SUM(F103+F127)</f>
        <v>#REF!</v>
      </c>
      <c r="G134" s="62">
        <f>SUM(G103+G127)</f>
        <v>1410000</v>
      </c>
      <c r="H134" s="62">
        <f>SUM(H103+H127)</f>
        <v>1440000</v>
      </c>
      <c r="I134" s="127">
        <f t="shared" si="11"/>
        <v>102.12765957446808</v>
      </c>
    </row>
    <row r="135" spans="1:9" s="16" customFormat="1" ht="33.75" customHeight="1">
      <c r="A135" s="10" t="s">
        <v>360</v>
      </c>
      <c r="B135" s="13"/>
      <c r="C135" s="13"/>
      <c r="D135" s="14"/>
      <c r="E135" s="118" t="s">
        <v>455</v>
      </c>
      <c r="F135" s="60"/>
      <c r="G135" s="60"/>
      <c r="H135" s="60"/>
      <c r="I135" s="126"/>
    </row>
    <row r="136" spans="1:9" s="20" customFormat="1" ht="13.5">
      <c r="A136" s="17"/>
      <c r="B136" s="42"/>
      <c r="C136" s="17">
        <v>610000</v>
      </c>
      <c r="D136" s="18">
        <v>1</v>
      </c>
      <c r="E136" s="17" t="s">
        <v>162</v>
      </c>
      <c r="F136" s="61" t="e">
        <f>SUM(F137+F152+F157)</f>
        <v>#REF!</v>
      </c>
      <c r="G136" s="61">
        <f>SUM(G137+G152+G157)</f>
        <v>4658775</v>
      </c>
      <c r="H136" s="61">
        <f>SUM(H137+H152+H157)</f>
        <v>4758775</v>
      </c>
      <c r="I136" s="127">
        <f t="shared" ref="I136:I169" si="13">SUM(H136/G136)*100</f>
        <v>102.14648700570427</v>
      </c>
    </row>
    <row r="137" spans="1:9" s="24" customFormat="1" ht="12.75">
      <c r="A137" s="21"/>
      <c r="B137" s="43"/>
      <c r="C137" s="21">
        <v>613000</v>
      </c>
      <c r="D137" s="22" t="s">
        <v>10</v>
      </c>
      <c r="E137" s="21" t="s">
        <v>163</v>
      </c>
      <c r="F137" s="62" t="e">
        <f>SUM(F138:F148)</f>
        <v>#REF!</v>
      </c>
      <c r="G137" s="62">
        <f t="shared" ref="G137:H137" si="14">SUM(G138:G148)</f>
        <v>3843775</v>
      </c>
      <c r="H137" s="62">
        <f t="shared" si="14"/>
        <v>3943775</v>
      </c>
      <c r="I137" s="127">
        <f t="shared" si="13"/>
        <v>102.6016090952254</v>
      </c>
    </row>
    <row r="138" spans="1:9" s="16" customFormat="1" ht="12.75">
      <c r="A138" s="25"/>
      <c r="B138" s="44" t="s">
        <v>168</v>
      </c>
      <c r="C138" s="25">
        <v>613100</v>
      </c>
      <c r="D138" s="26" t="s">
        <v>12</v>
      </c>
      <c r="E138" s="25" t="s">
        <v>165</v>
      </c>
      <c r="F138" s="64" t="e">
        <f>(#REF!/12)*9</f>
        <v>#REF!</v>
      </c>
      <c r="G138" s="64">
        <v>1000</v>
      </c>
      <c r="H138" s="64">
        <v>1000</v>
      </c>
      <c r="I138" s="127">
        <f t="shared" si="13"/>
        <v>100</v>
      </c>
    </row>
    <row r="139" spans="1:9" s="16" customFormat="1" ht="12.75">
      <c r="A139" s="25"/>
      <c r="B139" s="44" t="s">
        <v>194</v>
      </c>
      <c r="C139" s="25">
        <v>613200</v>
      </c>
      <c r="D139" s="26" t="s">
        <v>20</v>
      </c>
      <c r="E139" s="25" t="s">
        <v>195</v>
      </c>
      <c r="F139" s="64" t="e">
        <f>(#REF!/12)*9</f>
        <v>#REF!</v>
      </c>
      <c r="G139" s="64">
        <v>280000</v>
      </c>
      <c r="H139" s="64">
        <v>280000</v>
      </c>
      <c r="I139" s="127">
        <f t="shared" si="13"/>
        <v>100</v>
      </c>
    </row>
    <row r="140" spans="1:9" s="16" customFormat="1" ht="12.75">
      <c r="A140" s="25"/>
      <c r="B140" s="44" t="s">
        <v>196</v>
      </c>
      <c r="C140" s="25">
        <v>613300</v>
      </c>
      <c r="D140" s="26" t="s">
        <v>23</v>
      </c>
      <c r="E140" s="25" t="s">
        <v>335</v>
      </c>
      <c r="F140" s="64" t="e">
        <f>(#REF!/12)*9</f>
        <v>#REF!</v>
      </c>
      <c r="G140" s="64">
        <v>1363000</v>
      </c>
      <c r="H140" s="64">
        <v>1363000</v>
      </c>
      <c r="I140" s="127">
        <f t="shared" si="13"/>
        <v>100</v>
      </c>
    </row>
    <row r="141" spans="1:9" s="16" customFormat="1" ht="12.75">
      <c r="A141" s="25"/>
      <c r="B141" s="44" t="s">
        <v>196</v>
      </c>
      <c r="C141" s="25">
        <v>613300</v>
      </c>
      <c r="D141" s="26" t="s">
        <v>171</v>
      </c>
      <c r="E141" s="25" t="s">
        <v>321</v>
      </c>
      <c r="F141" s="64" t="e">
        <f>(#REF!/12)*9</f>
        <v>#REF!</v>
      </c>
      <c r="G141" s="64">
        <v>900000</v>
      </c>
      <c r="H141" s="64">
        <v>900000</v>
      </c>
      <c r="I141" s="127">
        <f t="shared" si="13"/>
        <v>100</v>
      </c>
    </row>
    <row r="142" spans="1:9" s="16" customFormat="1" ht="12.75">
      <c r="A142" s="25"/>
      <c r="B142" s="44" t="s">
        <v>170</v>
      </c>
      <c r="C142" s="25">
        <v>613300</v>
      </c>
      <c r="D142" s="26" t="s">
        <v>172</v>
      </c>
      <c r="E142" s="25" t="s">
        <v>588</v>
      </c>
      <c r="F142" s="64"/>
      <c r="G142" s="64">
        <v>0</v>
      </c>
      <c r="H142" s="64">
        <v>100000</v>
      </c>
      <c r="I142" s="127"/>
    </row>
    <row r="143" spans="1:9" s="16" customFormat="1" ht="12.75">
      <c r="A143" s="25"/>
      <c r="B143" s="44" t="s">
        <v>197</v>
      </c>
      <c r="C143" s="25">
        <v>613300</v>
      </c>
      <c r="D143" s="26" t="s">
        <v>173</v>
      </c>
      <c r="E143" s="25" t="s">
        <v>445</v>
      </c>
      <c r="F143" s="64" t="e">
        <f>(#REF!/12)*9</f>
        <v>#REF!</v>
      </c>
      <c r="G143" s="64">
        <v>350000</v>
      </c>
      <c r="H143" s="64">
        <v>350000</v>
      </c>
      <c r="I143" s="127">
        <f t="shared" si="13"/>
        <v>100</v>
      </c>
    </row>
    <row r="144" spans="1:9" s="16" customFormat="1" ht="12.75">
      <c r="A144" s="25"/>
      <c r="B144" s="44" t="s">
        <v>197</v>
      </c>
      <c r="C144" s="25">
        <v>613300</v>
      </c>
      <c r="D144" s="26" t="s">
        <v>174</v>
      </c>
      <c r="E144" s="25" t="s">
        <v>440</v>
      </c>
      <c r="F144" s="64" t="e">
        <f>(#REF!/12)*9</f>
        <v>#REF!</v>
      </c>
      <c r="G144" s="64">
        <v>90000</v>
      </c>
      <c r="H144" s="64">
        <v>90000</v>
      </c>
      <c r="I144" s="127">
        <f t="shared" si="13"/>
        <v>100</v>
      </c>
    </row>
    <row r="145" spans="1:9" s="16" customFormat="1" ht="12.75">
      <c r="A145" s="25"/>
      <c r="B145" s="44" t="s">
        <v>170</v>
      </c>
      <c r="C145" s="25">
        <v>613700</v>
      </c>
      <c r="D145" s="26" t="s">
        <v>319</v>
      </c>
      <c r="E145" s="25" t="s">
        <v>322</v>
      </c>
      <c r="F145" s="64" t="e">
        <f>(#REF!/12)*9</f>
        <v>#REF!</v>
      </c>
      <c r="G145" s="64">
        <v>700000</v>
      </c>
      <c r="H145" s="64">
        <v>700000</v>
      </c>
      <c r="I145" s="127">
        <f t="shared" si="13"/>
        <v>100</v>
      </c>
    </row>
    <row r="146" spans="1:9" s="16" customFormat="1" ht="12.75">
      <c r="A146" s="25"/>
      <c r="B146" s="44" t="s">
        <v>168</v>
      </c>
      <c r="C146" s="25">
        <v>613900</v>
      </c>
      <c r="D146" s="57" t="s">
        <v>320</v>
      </c>
      <c r="E146" s="25" t="s">
        <v>410</v>
      </c>
      <c r="F146" s="64" t="e">
        <f>(#REF!/12)*9</f>
        <v>#REF!</v>
      </c>
      <c r="G146" s="64">
        <v>500</v>
      </c>
      <c r="H146" s="64">
        <v>500</v>
      </c>
      <c r="I146" s="127">
        <f t="shared" si="13"/>
        <v>100</v>
      </c>
    </row>
    <row r="147" spans="1:9" s="16" customFormat="1" ht="12.75">
      <c r="A147" s="25"/>
      <c r="B147" s="44" t="s">
        <v>168</v>
      </c>
      <c r="C147" s="25">
        <v>613900</v>
      </c>
      <c r="D147" s="57" t="s">
        <v>323</v>
      </c>
      <c r="E147" s="25" t="s">
        <v>166</v>
      </c>
      <c r="F147" s="64" t="e">
        <f>(#REF!/12)*9</f>
        <v>#REF!</v>
      </c>
      <c r="G147" s="64">
        <v>59275</v>
      </c>
      <c r="H147" s="64">
        <v>59275</v>
      </c>
      <c r="I147" s="127">
        <f t="shared" si="13"/>
        <v>100</v>
      </c>
    </row>
    <row r="148" spans="1:9" s="16" customFormat="1" ht="12.75">
      <c r="A148" s="25"/>
      <c r="B148" s="44" t="s">
        <v>170</v>
      </c>
      <c r="C148" s="25">
        <v>613900</v>
      </c>
      <c r="D148" s="57" t="s">
        <v>354</v>
      </c>
      <c r="E148" s="25" t="s">
        <v>199</v>
      </c>
      <c r="F148" s="64" t="e">
        <f>(#REF!/12)*9</f>
        <v>#REF!</v>
      </c>
      <c r="G148" s="64">
        <v>100000</v>
      </c>
      <c r="H148" s="64">
        <v>100000</v>
      </c>
      <c r="I148" s="127">
        <f t="shared" si="13"/>
        <v>100</v>
      </c>
    </row>
    <row r="149" spans="1:9" s="24" customFormat="1" ht="12.75" hidden="1">
      <c r="A149" s="21"/>
      <c r="B149" s="43"/>
      <c r="C149" s="21"/>
      <c r="D149" s="22"/>
      <c r="E149" s="21"/>
      <c r="F149" s="62"/>
      <c r="G149" s="62"/>
      <c r="H149" s="62"/>
      <c r="I149" s="127" t="e">
        <f t="shared" si="13"/>
        <v>#DIV/0!</v>
      </c>
    </row>
    <row r="150" spans="1:9" s="16" customFormat="1" ht="12.75" hidden="1">
      <c r="A150" s="25"/>
      <c r="B150" s="44"/>
      <c r="C150" s="25"/>
      <c r="D150" s="26"/>
      <c r="E150" s="25"/>
      <c r="F150" s="64"/>
      <c r="G150" s="64"/>
      <c r="H150" s="64"/>
      <c r="I150" s="127" t="e">
        <f t="shared" si="13"/>
        <v>#DIV/0!</v>
      </c>
    </row>
    <row r="151" spans="1:9" s="16" customFormat="1" ht="12.75" hidden="1">
      <c r="A151" s="25"/>
      <c r="B151" s="44"/>
      <c r="C151" s="25"/>
      <c r="D151" s="57"/>
      <c r="E151" s="25"/>
      <c r="F151" s="64"/>
      <c r="G151" s="64"/>
      <c r="H151" s="64"/>
      <c r="I151" s="127" t="e">
        <f t="shared" si="13"/>
        <v>#DIV/0!</v>
      </c>
    </row>
    <row r="152" spans="1:9" s="24" customFormat="1" ht="12.75">
      <c r="A152" s="21"/>
      <c r="B152" s="43"/>
      <c r="C152" s="21">
        <v>614000</v>
      </c>
      <c r="D152" s="22" t="s">
        <v>29</v>
      </c>
      <c r="E152" s="21" t="s">
        <v>176</v>
      </c>
      <c r="F152" s="62" t="e">
        <f t="shared" ref="F152:G152" si="15">SUM(F153:F156)</f>
        <v>#REF!</v>
      </c>
      <c r="G152" s="62">
        <f t="shared" si="15"/>
        <v>415000</v>
      </c>
      <c r="H152" s="62">
        <f>SUM(H153:H156)</f>
        <v>415000</v>
      </c>
      <c r="I152" s="127">
        <f t="shared" si="13"/>
        <v>100</v>
      </c>
    </row>
    <row r="153" spans="1:9" s="16" customFormat="1" ht="12.75">
      <c r="A153" s="25"/>
      <c r="B153" s="44" t="s">
        <v>222</v>
      </c>
      <c r="C153" s="25">
        <v>614100</v>
      </c>
      <c r="D153" s="26" t="s">
        <v>31</v>
      </c>
      <c r="E153" s="25" t="s">
        <v>332</v>
      </c>
      <c r="F153" s="64" t="e">
        <f>(#REF!/12)*9</f>
        <v>#REF!</v>
      </c>
      <c r="G153" s="64">
        <v>130000</v>
      </c>
      <c r="H153" s="64">
        <v>130000</v>
      </c>
      <c r="I153" s="127">
        <f t="shared" si="13"/>
        <v>100</v>
      </c>
    </row>
    <row r="154" spans="1:9" s="16" customFormat="1" ht="12.75">
      <c r="A154" s="25"/>
      <c r="B154" s="44" t="s">
        <v>194</v>
      </c>
      <c r="C154" s="25">
        <v>614100</v>
      </c>
      <c r="D154" s="26" t="s">
        <v>178</v>
      </c>
      <c r="E154" s="25" t="s">
        <v>260</v>
      </c>
      <c r="F154" s="64" t="e">
        <f>(#REF!/12)*9</f>
        <v>#REF!</v>
      </c>
      <c r="G154" s="64">
        <v>220000</v>
      </c>
      <c r="H154" s="64">
        <v>220000</v>
      </c>
      <c r="I154" s="127">
        <f t="shared" si="13"/>
        <v>100</v>
      </c>
    </row>
    <row r="155" spans="1:9" s="16" customFormat="1" ht="25.5" customHeight="1">
      <c r="A155" s="25"/>
      <c r="B155" s="44" t="s">
        <v>170</v>
      </c>
      <c r="C155" s="25">
        <v>614400</v>
      </c>
      <c r="D155" s="26" t="s">
        <v>181</v>
      </c>
      <c r="E155" s="79" t="s">
        <v>449</v>
      </c>
      <c r="F155" s="64" t="e">
        <f>(#REF!/12)*9</f>
        <v>#REF!</v>
      </c>
      <c r="G155" s="64">
        <v>25000</v>
      </c>
      <c r="H155" s="64">
        <v>25000</v>
      </c>
      <c r="I155" s="127">
        <f t="shared" si="13"/>
        <v>100</v>
      </c>
    </row>
    <row r="156" spans="1:9" s="16" customFormat="1" ht="12.75">
      <c r="A156" s="25"/>
      <c r="B156" s="44" t="s">
        <v>170</v>
      </c>
      <c r="C156" s="25">
        <v>614400</v>
      </c>
      <c r="D156" s="26" t="s">
        <v>183</v>
      </c>
      <c r="E156" s="79" t="s">
        <v>450</v>
      </c>
      <c r="F156" s="64" t="e">
        <f>(#REF!/12)*9</f>
        <v>#REF!</v>
      </c>
      <c r="G156" s="64">
        <v>40000</v>
      </c>
      <c r="H156" s="64">
        <v>40000</v>
      </c>
      <c r="I156" s="127">
        <f t="shared" si="13"/>
        <v>100</v>
      </c>
    </row>
    <row r="157" spans="1:9" s="24" customFormat="1" ht="12.75">
      <c r="A157" s="21"/>
      <c r="B157" s="43"/>
      <c r="C157" s="21">
        <v>61600</v>
      </c>
      <c r="D157" s="22" t="s">
        <v>45</v>
      </c>
      <c r="E157" s="21" t="s">
        <v>200</v>
      </c>
      <c r="F157" s="62" t="e">
        <f>SUM(F158)</f>
        <v>#REF!</v>
      </c>
      <c r="G157" s="62">
        <f t="shared" ref="G157:H157" si="16">SUM(G158)</f>
        <v>400000</v>
      </c>
      <c r="H157" s="62">
        <f t="shared" si="16"/>
        <v>400000</v>
      </c>
      <c r="I157" s="127">
        <f t="shared" si="13"/>
        <v>100</v>
      </c>
    </row>
    <row r="158" spans="1:9" s="16" customFormat="1" ht="12.75">
      <c r="A158" s="25"/>
      <c r="B158" s="44" t="s">
        <v>201</v>
      </c>
      <c r="C158" s="25">
        <v>616100</v>
      </c>
      <c r="D158" s="26" t="s">
        <v>47</v>
      </c>
      <c r="E158" s="25" t="s">
        <v>202</v>
      </c>
      <c r="F158" s="64" t="e">
        <f>(#REF!/12)*9</f>
        <v>#REF!</v>
      </c>
      <c r="G158" s="64">
        <v>400000</v>
      </c>
      <c r="H158" s="64">
        <v>400000</v>
      </c>
      <c r="I158" s="127">
        <f t="shared" si="13"/>
        <v>100</v>
      </c>
    </row>
    <row r="159" spans="1:9" s="24" customFormat="1" ht="12.75">
      <c r="A159" s="21"/>
      <c r="B159" s="43"/>
      <c r="C159" s="21">
        <v>821000</v>
      </c>
      <c r="D159" s="22">
        <v>2</v>
      </c>
      <c r="E159" s="51" t="s">
        <v>192</v>
      </c>
      <c r="F159" s="62" t="e">
        <f>SUM(F160:F167)</f>
        <v>#REF!</v>
      </c>
      <c r="G159" s="62">
        <f t="shared" ref="G159:H159" si="17">SUM(G160:G167)</f>
        <v>7646000</v>
      </c>
      <c r="H159" s="62">
        <f t="shared" si="17"/>
        <v>7421000</v>
      </c>
      <c r="I159" s="127">
        <f t="shared" si="13"/>
        <v>97.057284854826051</v>
      </c>
    </row>
    <row r="160" spans="1:9" s="16" customFormat="1" ht="12.75">
      <c r="A160" s="25"/>
      <c r="B160" s="44" t="s">
        <v>168</v>
      </c>
      <c r="C160" s="25">
        <v>821100</v>
      </c>
      <c r="D160" s="26" t="s">
        <v>54</v>
      </c>
      <c r="E160" s="25" t="s">
        <v>303</v>
      </c>
      <c r="F160" s="64" t="e">
        <f>(#REF!/12)*9</f>
        <v>#REF!</v>
      </c>
      <c r="G160" s="64">
        <v>5000</v>
      </c>
      <c r="H160" s="64">
        <v>5000</v>
      </c>
      <c r="I160" s="127">
        <f t="shared" si="13"/>
        <v>100</v>
      </c>
    </row>
    <row r="161" spans="1:9" s="16" customFormat="1" ht="12.75">
      <c r="A161" s="25"/>
      <c r="B161" s="44" t="s">
        <v>168</v>
      </c>
      <c r="C161" s="25">
        <v>821500</v>
      </c>
      <c r="D161" s="26" t="s">
        <v>72</v>
      </c>
      <c r="E161" s="25" t="s">
        <v>324</v>
      </c>
      <c r="F161" s="64" t="e">
        <f>(#REF!/12)*9</f>
        <v>#REF!</v>
      </c>
      <c r="G161" s="64">
        <v>50000</v>
      </c>
      <c r="H161" s="64">
        <v>50000</v>
      </c>
      <c r="I161" s="127">
        <f t="shared" si="13"/>
        <v>100</v>
      </c>
    </row>
    <row r="162" spans="1:9" s="16" customFormat="1" ht="12.75">
      <c r="A162" s="25"/>
      <c r="B162" s="44" t="s">
        <v>168</v>
      </c>
      <c r="C162" s="25">
        <v>821600</v>
      </c>
      <c r="D162" s="26" t="s">
        <v>82</v>
      </c>
      <c r="E162" s="25" t="s">
        <v>341</v>
      </c>
      <c r="F162" s="64" t="e">
        <f>(#REF!/12)*9</f>
        <v>#REF!</v>
      </c>
      <c r="G162" s="64">
        <v>4105000</v>
      </c>
      <c r="H162" s="64">
        <v>3980000</v>
      </c>
      <c r="I162" s="127">
        <f t="shared" si="13"/>
        <v>96.954933008526183</v>
      </c>
    </row>
    <row r="163" spans="1:9" s="16" customFormat="1" ht="15" customHeight="1">
      <c r="A163" s="25"/>
      <c r="B163" s="44" t="s">
        <v>168</v>
      </c>
      <c r="C163" s="25">
        <v>821600</v>
      </c>
      <c r="D163" s="26" t="s">
        <v>88</v>
      </c>
      <c r="E163" s="79" t="s">
        <v>349</v>
      </c>
      <c r="F163" s="64" t="e">
        <f>(#REF!/12)*9</f>
        <v>#REF!</v>
      </c>
      <c r="G163" s="64">
        <v>1776000</v>
      </c>
      <c r="H163" s="64">
        <v>1676000</v>
      </c>
      <c r="I163" s="127">
        <f t="shared" si="13"/>
        <v>94.369369369369366</v>
      </c>
    </row>
    <row r="164" spans="1:9" s="16" customFormat="1" ht="13.5" customHeight="1">
      <c r="A164" s="25"/>
      <c r="B164" s="44" t="s">
        <v>168</v>
      </c>
      <c r="C164" s="25">
        <v>821600</v>
      </c>
      <c r="D164" s="26" t="s">
        <v>91</v>
      </c>
      <c r="E164" s="79" t="s">
        <v>340</v>
      </c>
      <c r="F164" s="64" t="e">
        <f>(#REF!/12)*9</f>
        <v>#REF!</v>
      </c>
      <c r="G164" s="64">
        <v>1580000</v>
      </c>
      <c r="H164" s="64">
        <v>1580000</v>
      </c>
      <c r="I164" s="127">
        <f t="shared" si="13"/>
        <v>100</v>
      </c>
    </row>
    <row r="165" spans="1:9" s="16" customFormat="1" ht="13.5" customHeight="1">
      <c r="A165" s="25"/>
      <c r="B165" s="44" t="s">
        <v>168</v>
      </c>
      <c r="C165" s="25">
        <v>821600</v>
      </c>
      <c r="D165" s="26" t="s">
        <v>117</v>
      </c>
      <c r="E165" s="79" t="s">
        <v>286</v>
      </c>
      <c r="F165" s="64" t="e">
        <f>(#REF!/12)*9</f>
        <v>#REF!</v>
      </c>
      <c r="G165" s="64">
        <v>100000</v>
      </c>
      <c r="H165" s="64">
        <v>100000</v>
      </c>
      <c r="I165" s="127">
        <f t="shared" si="13"/>
        <v>100</v>
      </c>
    </row>
    <row r="166" spans="1:9" s="16" customFormat="1" ht="12.75">
      <c r="A166" s="25"/>
      <c r="B166" s="44" t="s">
        <v>170</v>
      </c>
      <c r="C166" s="25">
        <v>821600</v>
      </c>
      <c r="D166" s="26" t="s">
        <v>135</v>
      </c>
      <c r="E166" s="25" t="s">
        <v>315</v>
      </c>
      <c r="F166" s="64" t="e">
        <f>(#REF!/12)*9</f>
        <v>#REF!</v>
      </c>
      <c r="G166" s="64">
        <v>20000</v>
      </c>
      <c r="H166" s="64">
        <v>20000</v>
      </c>
      <c r="I166" s="127">
        <f t="shared" si="13"/>
        <v>100</v>
      </c>
    </row>
    <row r="167" spans="1:9" s="16" customFormat="1" ht="12.75">
      <c r="A167" s="25"/>
      <c r="B167" s="44" t="s">
        <v>193</v>
      </c>
      <c r="C167" s="25">
        <v>821600</v>
      </c>
      <c r="D167" s="26" t="s">
        <v>142</v>
      </c>
      <c r="E167" s="25" t="s">
        <v>310</v>
      </c>
      <c r="F167" s="64" t="e">
        <f>(#REF!/12)*9</f>
        <v>#REF!</v>
      </c>
      <c r="G167" s="64">
        <v>10000</v>
      </c>
      <c r="H167" s="64">
        <v>10000</v>
      </c>
      <c r="I167" s="127">
        <f t="shared" si="13"/>
        <v>100</v>
      </c>
    </row>
    <row r="168" spans="1:9" s="24" customFormat="1" ht="12.75">
      <c r="A168" s="21"/>
      <c r="B168" s="43" t="s">
        <v>201</v>
      </c>
      <c r="C168" s="21">
        <v>823100</v>
      </c>
      <c r="D168" s="22">
        <v>3</v>
      </c>
      <c r="E168" s="21" t="s">
        <v>203</v>
      </c>
      <c r="F168" s="64" t="e">
        <f>(#REF!/12)*9</f>
        <v>#REF!</v>
      </c>
      <c r="G168" s="62">
        <v>1300000</v>
      </c>
      <c r="H168" s="62">
        <v>1300000</v>
      </c>
      <c r="I168" s="127">
        <f t="shared" si="13"/>
        <v>100</v>
      </c>
    </row>
    <row r="169" spans="1:9" s="16" customFormat="1" ht="12.75">
      <c r="A169" s="25"/>
      <c r="B169" s="44"/>
      <c r="C169" s="25"/>
      <c r="D169" s="26"/>
      <c r="E169" s="51" t="s">
        <v>372</v>
      </c>
      <c r="F169" s="62" t="e">
        <f>SUM(F136+F159+F168)</f>
        <v>#REF!</v>
      </c>
      <c r="G169" s="62">
        <f>SUM(G136+G159+G168)</f>
        <v>13604775</v>
      </c>
      <c r="H169" s="62">
        <f>SUM(H136+H159+H168)</f>
        <v>13479775</v>
      </c>
      <c r="I169" s="127">
        <f t="shared" si="13"/>
        <v>99.081204944587469</v>
      </c>
    </row>
    <row r="170" spans="1:9" s="16" customFormat="1" ht="12.75" hidden="1">
      <c r="A170" s="25"/>
      <c r="B170" s="25"/>
      <c r="C170" s="25"/>
      <c r="D170" s="26"/>
      <c r="E170" s="51"/>
      <c r="F170" s="62"/>
      <c r="G170" s="62"/>
      <c r="H170" s="62"/>
      <c r="I170" s="64"/>
    </row>
    <row r="171" spans="1:9" s="16" customFormat="1" ht="15.75">
      <c r="A171" s="10" t="s">
        <v>361</v>
      </c>
      <c r="B171" s="13"/>
      <c r="C171" s="13"/>
      <c r="D171" s="14"/>
      <c r="E171" s="117" t="s">
        <v>392</v>
      </c>
      <c r="F171" s="60"/>
      <c r="G171" s="60"/>
      <c r="H171" s="60"/>
      <c r="I171" s="126"/>
    </row>
    <row r="172" spans="1:9" s="20" customFormat="1" ht="13.5">
      <c r="A172" s="17"/>
      <c r="B172" s="17"/>
      <c r="C172" s="17">
        <v>610000</v>
      </c>
      <c r="D172" s="18">
        <v>1</v>
      </c>
      <c r="E172" s="17" t="s">
        <v>162</v>
      </c>
      <c r="F172" s="61" t="e">
        <f>SUM(F173+F176+F178)</f>
        <v>#REF!</v>
      </c>
      <c r="G172" s="61">
        <f t="shared" ref="G172:H172" si="18">SUM(G173+G176+G178)</f>
        <v>5880500</v>
      </c>
      <c r="H172" s="61">
        <f t="shared" si="18"/>
        <v>5880500</v>
      </c>
      <c r="I172" s="127">
        <f t="shared" ref="I172:I195" si="19">SUM(H172/G172)*100</f>
        <v>100</v>
      </c>
    </row>
    <row r="173" spans="1:9" s="24" customFormat="1" ht="12.75">
      <c r="A173" s="21"/>
      <c r="B173" s="43"/>
      <c r="C173" s="21">
        <v>611000</v>
      </c>
      <c r="D173" s="22" t="s">
        <v>10</v>
      </c>
      <c r="E173" s="21" t="s">
        <v>239</v>
      </c>
      <c r="F173" s="62" t="e">
        <f>SUM(F174+F175)</f>
        <v>#REF!</v>
      </c>
      <c r="G173" s="62">
        <f t="shared" ref="G173:H173" si="20">SUM(G174+G175)</f>
        <v>5060000</v>
      </c>
      <c r="H173" s="62">
        <f t="shared" si="20"/>
        <v>5060000</v>
      </c>
      <c r="I173" s="127">
        <f t="shared" si="19"/>
        <v>100</v>
      </c>
    </row>
    <row r="174" spans="1:9" s="16" customFormat="1" ht="12.75">
      <c r="A174" s="25"/>
      <c r="B174" s="44" t="s">
        <v>222</v>
      </c>
      <c r="C174" s="25">
        <v>611100</v>
      </c>
      <c r="D174" s="26" t="s">
        <v>12</v>
      </c>
      <c r="E174" s="25" t="s">
        <v>240</v>
      </c>
      <c r="F174" s="64" t="e">
        <f>(#REF!/12)*9</f>
        <v>#REF!</v>
      </c>
      <c r="G174" s="64">
        <v>4310000</v>
      </c>
      <c r="H174" s="64">
        <v>4310000</v>
      </c>
      <c r="I174" s="127">
        <f t="shared" si="19"/>
        <v>100</v>
      </c>
    </row>
    <row r="175" spans="1:9" s="16" customFormat="1" ht="12.75">
      <c r="A175" s="25"/>
      <c r="B175" s="44" t="s">
        <v>222</v>
      </c>
      <c r="C175" s="25">
        <v>611200</v>
      </c>
      <c r="D175" s="26" t="s">
        <v>20</v>
      </c>
      <c r="E175" s="25" t="s">
        <v>241</v>
      </c>
      <c r="F175" s="64" t="e">
        <f>(#REF!/12)*9</f>
        <v>#REF!</v>
      </c>
      <c r="G175" s="64">
        <v>750000</v>
      </c>
      <c r="H175" s="64">
        <v>750000</v>
      </c>
      <c r="I175" s="127">
        <f t="shared" si="19"/>
        <v>100</v>
      </c>
    </row>
    <row r="176" spans="1:9" s="24" customFormat="1" ht="12.75">
      <c r="A176" s="21"/>
      <c r="B176" s="43"/>
      <c r="C176" s="21">
        <v>612000</v>
      </c>
      <c r="D176" s="22" t="s">
        <v>29</v>
      </c>
      <c r="E176" s="21" t="s">
        <v>242</v>
      </c>
      <c r="F176" s="62" t="e">
        <f>SUM(F177)</f>
        <v>#REF!</v>
      </c>
      <c r="G176" s="62">
        <f t="shared" ref="G176:H176" si="21">SUM(G177)</f>
        <v>230000</v>
      </c>
      <c r="H176" s="62">
        <f t="shared" si="21"/>
        <v>230000</v>
      </c>
      <c r="I176" s="127">
        <f t="shared" si="19"/>
        <v>100</v>
      </c>
    </row>
    <row r="177" spans="1:9" s="16" customFormat="1" ht="12.75">
      <c r="A177" s="25"/>
      <c r="B177" s="44" t="s">
        <v>222</v>
      </c>
      <c r="C177" s="25">
        <v>612100</v>
      </c>
      <c r="D177" s="26" t="s">
        <v>31</v>
      </c>
      <c r="E177" s="25" t="s">
        <v>242</v>
      </c>
      <c r="F177" s="64" t="e">
        <f>(#REF!/12)*9</f>
        <v>#REF!</v>
      </c>
      <c r="G177" s="64">
        <v>230000</v>
      </c>
      <c r="H177" s="64">
        <v>230000</v>
      </c>
      <c r="I177" s="127">
        <f t="shared" si="19"/>
        <v>100</v>
      </c>
    </row>
    <row r="178" spans="1:9" s="24" customFormat="1" ht="12.75">
      <c r="A178" s="21"/>
      <c r="B178" s="43"/>
      <c r="C178" s="21">
        <v>613000</v>
      </c>
      <c r="D178" s="22" t="s">
        <v>45</v>
      </c>
      <c r="E178" s="21" t="s">
        <v>163</v>
      </c>
      <c r="F178" s="62" t="e">
        <f>SUM(F179:F190)</f>
        <v>#REF!</v>
      </c>
      <c r="G178" s="62">
        <f t="shared" ref="G178:H178" si="22">SUM(G179:G190)</f>
        <v>590500</v>
      </c>
      <c r="H178" s="62">
        <f t="shared" si="22"/>
        <v>590500</v>
      </c>
      <c r="I178" s="127">
        <f t="shared" si="19"/>
        <v>100</v>
      </c>
    </row>
    <row r="179" spans="1:9" s="16" customFormat="1" ht="12.75">
      <c r="A179" s="25"/>
      <c r="B179" s="44" t="s">
        <v>243</v>
      </c>
      <c r="C179" s="25">
        <v>613100</v>
      </c>
      <c r="D179" s="26" t="s">
        <v>47</v>
      </c>
      <c r="E179" s="25" t="s">
        <v>165</v>
      </c>
      <c r="F179" s="64" t="e">
        <f>(#REF!/12)*9</f>
        <v>#REF!</v>
      </c>
      <c r="G179" s="64">
        <v>1000</v>
      </c>
      <c r="H179" s="64">
        <v>1000</v>
      </c>
      <c r="I179" s="127">
        <f t="shared" si="19"/>
        <v>100</v>
      </c>
    </row>
    <row r="180" spans="1:9" s="16" customFormat="1" ht="12.75">
      <c r="A180" s="25"/>
      <c r="B180" s="44" t="s">
        <v>243</v>
      </c>
      <c r="C180" s="25">
        <v>613200</v>
      </c>
      <c r="D180" s="26" t="s">
        <v>50</v>
      </c>
      <c r="E180" s="25" t="s">
        <v>244</v>
      </c>
      <c r="F180" s="64" t="e">
        <f>(#REF!/12)*9</f>
        <v>#REF!</v>
      </c>
      <c r="G180" s="64">
        <v>130000</v>
      </c>
      <c r="H180" s="64">
        <v>130000</v>
      </c>
      <c r="I180" s="127">
        <f t="shared" si="19"/>
        <v>100</v>
      </c>
    </row>
    <row r="181" spans="1:9" s="16" customFormat="1" ht="12.75">
      <c r="A181" s="25"/>
      <c r="B181" s="44" t="s">
        <v>243</v>
      </c>
      <c r="C181" s="25">
        <v>613300</v>
      </c>
      <c r="D181" s="26" t="s">
        <v>245</v>
      </c>
      <c r="E181" s="25" t="s">
        <v>246</v>
      </c>
      <c r="F181" s="64" t="e">
        <f>(#REF!/12)*9</f>
        <v>#REF!</v>
      </c>
      <c r="G181" s="64">
        <v>90000</v>
      </c>
      <c r="H181" s="64">
        <v>90000</v>
      </c>
      <c r="I181" s="127">
        <f t="shared" si="19"/>
        <v>100</v>
      </c>
    </row>
    <row r="182" spans="1:9" s="16" customFormat="1" ht="12.75">
      <c r="A182" s="25"/>
      <c r="B182" s="44" t="s">
        <v>243</v>
      </c>
      <c r="C182" s="25">
        <v>613400</v>
      </c>
      <c r="D182" s="26" t="s">
        <v>247</v>
      </c>
      <c r="E182" s="25" t="s">
        <v>248</v>
      </c>
      <c r="F182" s="64" t="e">
        <f>(#REF!/12)*9</f>
        <v>#REF!</v>
      </c>
      <c r="G182" s="64">
        <v>90000</v>
      </c>
      <c r="H182" s="64">
        <v>90000</v>
      </c>
      <c r="I182" s="127">
        <f t="shared" si="19"/>
        <v>100</v>
      </c>
    </row>
    <row r="183" spans="1:9" s="16" customFormat="1" ht="12.75">
      <c r="A183" s="25"/>
      <c r="B183" s="44" t="s">
        <v>243</v>
      </c>
      <c r="C183" s="25">
        <v>613500</v>
      </c>
      <c r="D183" s="26" t="s">
        <v>249</v>
      </c>
      <c r="E183" s="25" t="s">
        <v>250</v>
      </c>
      <c r="F183" s="64" t="e">
        <f>(#REF!/12)*9</f>
        <v>#REF!</v>
      </c>
      <c r="G183" s="64">
        <v>35000</v>
      </c>
      <c r="H183" s="64">
        <v>35000</v>
      </c>
      <c r="I183" s="127">
        <f t="shared" si="19"/>
        <v>100</v>
      </c>
    </row>
    <row r="184" spans="1:9" s="16" customFormat="1" ht="12.75">
      <c r="A184" s="25"/>
      <c r="B184" s="44" t="s">
        <v>243</v>
      </c>
      <c r="C184" s="25">
        <v>613700</v>
      </c>
      <c r="D184" s="26" t="s">
        <v>251</v>
      </c>
      <c r="E184" s="25" t="s">
        <v>252</v>
      </c>
      <c r="F184" s="64" t="e">
        <f>(#REF!/12)*9</f>
        <v>#REF!</v>
      </c>
      <c r="G184" s="64">
        <v>40000</v>
      </c>
      <c r="H184" s="64">
        <v>40000</v>
      </c>
      <c r="I184" s="127">
        <f t="shared" si="19"/>
        <v>100</v>
      </c>
    </row>
    <row r="185" spans="1:9" s="16" customFormat="1" ht="12.75">
      <c r="A185" s="25"/>
      <c r="B185" s="44" t="s">
        <v>243</v>
      </c>
      <c r="C185" s="25">
        <v>613800</v>
      </c>
      <c r="D185" s="26" t="s">
        <v>253</v>
      </c>
      <c r="E185" s="25" t="s">
        <v>254</v>
      </c>
      <c r="F185" s="64" t="e">
        <f>(#REF!/12)*9</f>
        <v>#REF!</v>
      </c>
      <c r="G185" s="64">
        <v>15000</v>
      </c>
      <c r="H185" s="64">
        <v>15000</v>
      </c>
      <c r="I185" s="127">
        <f t="shared" si="19"/>
        <v>100</v>
      </c>
    </row>
    <row r="186" spans="1:9" s="16" customFormat="1" ht="12.75">
      <c r="A186" s="25"/>
      <c r="B186" s="44" t="s">
        <v>168</v>
      </c>
      <c r="C186" s="25">
        <v>613900</v>
      </c>
      <c r="D186" s="57" t="s">
        <v>255</v>
      </c>
      <c r="E186" s="25" t="s">
        <v>326</v>
      </c>
      <c r="F186" s="64" t="e">
        <f>(#REF!/12)*9</f>
        <v>#REF!</v>
      </c>
      <c r="G186" s="64">
        <v>14000</v>
      </c>
      <c r="H186" s="64">
        <v>14000</v>
      </c>
      <c r="I186" s="127">
        <f t="shared" si="19"/>
        <v>100</v>
      </c>
    </row>
    <row r="187" spans="1:9" s="16" customFormat="1" ht="12.75">
      <c r="A187" s="25"/>
      <c r="B187" s="44" t="s">
        <v>168</v>
      </c>
      <c r="C187" s="25">
        <v>613900</v>
      </c>
      <c r="D187" s="26" t="s">
        <v>355</v>
      </c>
      <c r="E187" s="25" t="s">
        <v>424</v>
      </c>
      <c r="F187" s="64" t="e">
        <f>(#REF!/12)*9</f>
        <v>#REF!</v>
      </c>
      <c r="G187" s="64">
        <v>75000</v>
      </c>
      <c r="H187" s="64">
        <v>75000</v>
      </c>
      <c r="I187" s="127">
        <f t="shared" si="19"/>
        <v>100</v>
      </c>
    </row>
    <row r="188" spans="1:9" s="16" customFormat="1" ht="12.75">
      <c r="A188" s="25"/>
      <c r="B188" s="44" t="s">
        <v>168</v>
      </c>
      <c r="C188" s="25">
        <v>613900</v>
      </c>
      <c r="D188" s="26" t="s">
        <v>425</v>
      </c>
      <c r="E188" s="25" t="s">
        <v>410</v>
      </c>
      <c r="F188" s="64" t="e">
        <f>(#REF!/12)*9</f>
        <v>#REF!</v>
      </c>
      <c r="G188" s="64">
        <v>500</v>
      </c>
      <c r="H188" s="64">
        <v>500</v>
      </c>
      <c r="I188" s="127">
        <f t="shared" si="19"/>
        <v>100</v>
      </c>
    </row>
    <row r="189" spans="1:9" s="16" customFormat="1" ht="12.75">
      <c r="A189" s="25"/>
      <c r="B189" s="44" t="s">
        <v>243</v>
      </c>
      <c r="C189" s="25">
        <v>613900</v>
      </c>
      <c r="D189" s="26" t="s">
        <v>426</v>
      </c>
      <c r="E189" s="25" t="s">
        <v>166</v>
      </c>
      <c r="F189" s="64" t="e">
        <f>(#REF!/12)*9</f>
        <v>#REF!</v>
      </c>
      <c r="G189" s="64">
        <v>100000</v>
      </c>
      <c r="H189" s="64">
        <v>100000</v>
      </c>
      <c r="I189" s="127">
        <f t="shared" si="19"/>
        <v>100</v>
      </c>
    </row>
    <row r="190" spans="1:9" s="16" customFormat="1" ht="12.75" hidden="1">
      <c r="A190" s="25"/>
      <c r="B190" s="44"/>
      <c r="C190" s="25"/>
      <c r="D190" s="26"/>
      <c r="E190" s="25"/>
      <c r="F190" s="64"/>
      <c r="G190" s="64"/>
      <c r="H190" s="64"/>
      <c r="I190" s="127" t="e">
        <f t="shared" si="19"/>
        <v>#DIV/0!</v>
      </c>
    </row>
    <row r="191" spans="1:9" s="24" customFormat="1" ht="12.75">
      <c r="A191" s="21"/>
      <c r="B191" s="43"/>
      <c r="C191" s="21">
        <v>821000</v>
      </c>
      <c r="D191" s="22">
        <v>2</v>
      </c>
      <c r="E191" s="51" t="s">
        <v>192</v>
      </c>
      <c r="F191" s="62" t="e">
        <f>SUM(F192:F194)</f>
        <v>#REF!</v>
      </c>
      <c r="G191" s="62">
        <f t="shared" ref="G191:H191" si="23">SUM(G192:G194)</f>
        <v>170000</v>
      </c>
      <c r="H191" s="62">
        <f t="shared" si="23"/>
        <v>170000</v>
      </c>
      <c r="I191" s="127">
        <f t="shared" si="19"/>
        <v>100</v>
      </c>
    </row>
    <row r="192" spans="1:9" s="16" customFormat="1" ht="12.75">
      <c r="A192" s="25"/>
      <c r="B192" s="44" t="s">
        <v>243</v>
      </c>
      <c r="C192" s="25">
        <v>821300</v>
      </c>
      <c r="D192" s="26" t="s">
        <v>54</v>
      </c>
      <c r="E192" s="25" t="s">
        <v>262</v>
      </c>
      <c r="F192" s="64" t="e">
        <f>(#REF!/12)*9</f>
        <v>#REF!</v>
      </c>
      <c r="G192" s="64">
        <v>100000</v>
      </c>
      <c r="H192" s="64">
        <v>100000</v>
      </c>
      <c r="I192" s="127">
        <f t="shared" si="19"/>
        <v>100</v>
      </c>
    </row>
    <row r="193" spans="1:9" s="16" customFormat="1" ht="12.75" hidden="1">
      <c r="A193" s="25"/>
      <c r="B193" s="44"/>
      <c r="C193" s="25"/>
      <c r="D193" s="26"/>
      <c r="E193" s="25"/>
      <c r="F193" s="64" t="e">
        <f>(#REF!/12)*9</f>
        <v>#REF!</v>
      </c>
      <c r="G193" s="64"/>
      <c r="H193" s="64"/>
      <c r="I193" s="127" t="e">
        <f t="shared" si="19"/>
        <v>#DIV/0!</v>
      </c>
    </row>
    <row r="194" spans="1:9" s="16" customFormat="1" ht="12.75">
      <c r="A194" s="25"/>
      <c r="B194" s="44" t="s">
        <v>243</v>
      </c>
      <c r="C194" s="25">
        <v>821600</v>
      </c>
      <c r="D194" s="26" t="s">
        <v>72</v>
      </c>
      <c r="E194" s="25" t="s">
        <v>263</v>
      </c>
      <c r="F194" s="64" t="e">
        <f>(#REF!/12)*9</f>
        <v>#REF!</v>
      </c>
      <c r="G194" s="64">
        <v>70000</v>
      </c>
      <c r="H194" s="64">
        <v>70000</v>
      </c>
      <c r="I194" s="127">
        <f t="shared" si="19"/>
        <v>100</v>
      </c>
    </row>
    <row r="195" spans="1:9" s="16" customFormat="1" ht="12.75">
      <c r="A195" s="25"/>
      <c r="B195" s="44"/>
      <c r="C195" s="25"/>
      <c r="D195" s="26"/>
      <c r="E195" s="51" t="s">
        <v>373</v>
      </c>
      <c r="F195" s="62" t="e">
        <f>SUM(F172+F191)</f>
        <v>#REF!</v>
      </c>
      <c r="G195" s="62">
        <f t="shared" ref="G195:H195" si="24">SUM(G172+G191)</f>
        <v>6050500</v>
      </c>
      <c r="H195" s="62">
        <f t="shared" si="24"/>
        <v>6050500</v>
      </c>
      <c r="I195" s="127">
        <f t="shared" si="19"/>
        <v>100</v>
      </c>
    </row>
    <row r="196" spans="1:9" s="16" customFormat="1" ht="15.75">
      <c r="A196" s="10" t="s">
        <v>362</v>
      </c>
      <c r="B196" s="47"/>
      <c r="C196" s="47"/>
      <c r="D196" s="48"/>
      <c r="E196" s="117" t="s">
        <v>393</v>
      </c>
      <c r="F196" s="67"/>
      <c r="G196" s="67"/>
      <c r="H196" s="67"/>
      <c r="I196" s="128"/>
    </row>
    <row r="197" spans="1:9" s="20" customFormat="1" ht="13.5">
      <c r="A197" s="17"/>
      <c r="B197" s="17"/>
      <c r="C197" s="17">
        <v>610000</v>
      </c>
      <c r="D197" s="18">
        <v>1</v>
      </c>
      <c r="E197" s="17" t="s">
        <v>162</v>
      </c>
      <c r="F197" s="61" t="e">
        <f>SUM(F198)</f>
        <v>#REF!</v>
      </c>
      <c r="G197" s="61">
        <f t="shared" ref="G197:H197" si="25">SUM(G198)</f>
        <v>34500</v>
      </c>
      <c r="H197" s="61">
        <f t="shared" si="25"/>
        <v>34500</v>
      </c>
      <c r="I197" s="127">
        <f t="shared" ref="I197:I203" si="26">SUM(H197/G197)*100</f>
        <v>100</v>
      </c>
    </row>
    <row r="198" spans="1:9" s="24" customFormat="1" ht="12.75">
      <c r="A198" s="21"/>
      <c r="B198" s="43"/>
      <c r="C198" s="21">
        <v>613000</v>
      </c>
      <c r="D198" s="22" t="s">
        <v>10</v>
      </c>
      <c r="E198" s="21" t="s">
        <v>163</v>
      </c>
      <c r="F198" s="62" t="e">
        <f>SUM(F199:F201)</f>
        <v>#REF!</v>
      </c>
      <c r="G198" s="62">
        <f t="shared" ref="G198:H198" si="27">SUM(G199:G201)</f>
        <v>34500</v>
      </c>
      <c r="H198" s="62">
        <f t="shared" si="27"/>
        <v>34500</v>
      </c>
      <c r="I198" s="127">
        <f t="shared" si="26"/>
        <v>100</v>
      </c>
    </row>
    <row r="199" spans="1:9" s="16" customFormat="1" ht="12.75">
      <c r="A199" s="25"/>
      <c r="B199" s="44" t="s">
        <v>164</v>
      </c>
      <c r="C199" s="25">
        <v>613100</v>
      </c>
      <c r="D199" s="26" t="s">
        <v>12</v>
      </c>
      <c r="E199" s="25" t="s">
        <v>165</v>
      </c>
      <c r="F199" s="64" t="e">
        <f>(#REF!/12)*9</f>
        <v>#REF!</v>
      </c>
      <c r="G199" s="64">
        <v>4500</v>
      </c>
      <c r="H199" s="64">
        <v>4500</v>
      </c>
      <c r="I199" s="127">
        <f t="shared" si="26"/>
        <v>100</v>
      </c>
    </row>
    <row r="200" spans="1:9" s="16" customFormat="1" ht="12.75">
      <c r="A200" s="25"/>
      <c r="B200" s="44" t="s">
        <v>164</v>
      </c>
      <c r="C200" s="25">
        <v>613900</v>
      </c>
      <c r="D200" s="26" t="s">
        <v>20</v>
      </c>
      <c r="E200" s="25" t="s">
        <v>410</v>
      </c>
      <c r="F200" s="64" t="e">
        <f>(#REF!/12)*9</f>
        <v>#REF!</v>
      </c>
      <c r="G200" s="64">
        <v>15000</v>
      </c>
      <c r="H200" s="64">
        <v>15000</v>
      </c>
      <c r="I200" s="127">
        <f t="shared" si="26"/>
        <v>100</v>
      </c>
    </row>
    <row r="201" spans="1:9" s="16" customFormat="1" ht="12.75">
      <c r="A201" s="25"/>
      <c r="B201" s="44" t="s">
        <v>164</v>
      </c>
      <c r="C201" s="25">
        <v>613900</v>
      </c>
      <c r="D201" s="26" t="s">
        <v>23</v>
      </c>
      <c r="E201" s="25" t="s">
        <v>166</v>
      </c>
      <c r="F201" s="64" t="e">
        <f>(#REF!/12)*9</f>
        <v>#REF!</v>
      </c>
      <c r="G201" s="64">
        <v>15000</v>
      </c>
      <c r="H201" s="64">
        <v>15000</v>
      </c>
      <c r="I201" s="127">
        <f t="shared" si="26"/>
        <v>100</v>
      </c>
    </row>
    <row r="202" spans="1:9" s="24" customFormat="1" ht="12.75">
      <c r="A202" s="21"/>
      <c r="B202" s="43" t="s">
        <v>164</v>
      </c>
      <c r="C202" s="21"/>
      <c r="D202" s="22" t="s">
        <v>287</v>
      </c>
      <c r="E202" s="21" t="s">
        <v>167</v>
      </c>
      <c r="F202" s="64" t="e">
        <f>(#REF!/12)*9</f>
        <v>#REF!</v>
      </c>
      <c r="G202" s="62">
        <v>20000</v>
      </c>
      <c r="H202" s="62">
        <v>20000</v>
      </c>
      <c r="I202" s="127">
        <f t="shared" si="26"/>
        <v>100</v>
      </c>
    </row>
    <row r="203" spans="1:9" s="16" customFormat="1" ht="12.75">
      <c r="A203" s="25"/>
      <c r="B203" s="25"/>
      <c r="C203" s="25"/>
      <c r="D203" s="26"/>
      <c r="E203" s="51" t="s">
        <v>374</v>
      </c>
      <c r="F203" s="62" t="e">
        <f>SUM(F197+F202)</f>
        <v>#REF!</v>
      </c>
      <c r="G203" s="62">
        <f t="shared" ref="G203:H203" si="28">SUM(G197+G202)</f>
        <v>54500</v>
      </c>
      <c r="H203" s="62">
        <f t="shared" si="28"/>
        <v>54500</v>
      </c>
      <c r="I203" s="127">
        <f t="shared" si="26"/>
        <v>100</v>
      </c>
    </row>
    <row r="204" spans="1:9" s="16" customFormat="1" ht="15.75">
      <c r="A204" s="10" t="s">
        <v>363</v>
      </c>
      <c r="B204" s="47"/>
      <c r="C204" s="47"/>
      <c r="D204" s="48"/>
      <c r="E204" s="117" t="s">
        <v>394</v>
      </c>
      <c r="F204" s="67"/>
      <c r="G204" s="67"/>
      <c r="H204" s="67"/>
      <c r="I204" s="128"/>
    </row>
    <row r="205" spans="1:9" s="20" customFormat="1" ht="13.5">
      <c r="A205" s="17"/>
      <c r="B205" s="17"/>
      <c r="C205" s="17">
        <v>610000</v>
      </c>
      <c r="D205" s="18">
        <v>1</v>
      </c>
      <c r="E205" s="17" t="s">
        <v>162</v>
      </c>
      <c r="F205" s="61" t="e">
        <f>SUM(F206)</f>
        <v>#REF!</v>
      </c>
      <c r="G205" s="61">
        <f t="shared" ref="G205:H205" si="29">SUM(G206)</f>
        <v>377500</v>
      </c>
      <c r="H205" s="61">
        <f t="shared" si="29"/>
        <v>377500</v>
      </c>
      <c r="I205" s="127">
        <f t="shared" ref="I205:I214" si="30">SUM(H205/G205)*100</f>
        <v>100</v>
      </c>
    </row>
    <row r="206" spans="1:9" s="24" customFormat="1" ht="12.75">
      <c r="A206" s="21"/>
      <c r="B206" s="43"/>
      <c r="C206" s="21">
        <v>613000</v>
      </c>
      <c r="D206" s="22" t="s">
        <v>10</v>
      </c>
      <c r="E206" s="21" t="s">
        <v>163</v>
      </c>
      <c r="F206" s="62" t="e">
        <f>SUM(F207:F213)</f>
        <v>#REF!</v>
      </c>
      <c r="G206" s="62">
        <f t="shared" ref="G206:H206" si="31">SUM(G207:G213)</f>
        <v>377500</v>
      </c>
      <c r="H206" s="62">
        <f t="shared" si="31"/>
        <v>377500</v>
      </c>
      <c r="I206" s="127">
        <f t="shared" si="30"/>
        <v>100</v>
      </c>
    </row>
    <row r="207" spans="1:9" s="16" customFormat="1" ht="12.75">
      <c r="A207" s="25"/>
      <c r="B207" s="44" t="s">
        <v>164</v>
      </c>
      <c r="C207" s="25">
        <v>613100</v>
      </c>
      <c r="D207" s="26" t="s">
        <v>12</v>
      </c>
      <c r="E207" s="25" t="s">
        <v>165</v>
      </c>
      <c r="F207" s="64" t="e">
        <f>(#REF!/12)*9</f>
        <v>#REF!</v>
      </c>
      <c r="G207" s="64">
        <v>1000</v>
      </c>
      <c r="H207" s="64">
        <v>1000</v>
      </c>
      <c r="I207" s="127">
        <f t="shared" si="30"/>
        <v>100</v>
      </c>
    </row>
    <row r="208" spans="1:9" s="16" customFormat="1" ht="12.75">
      <c r="A208" s="25"/>
      <c r="B208" s="44" t="s">
        <v>164</v>
      </c>
      <c r="C208" s="25">
        <v>613900</v>
      </c>
      <c r="D208" s="26" t="s">
        <v>20</v>
      </c>
      <c r="E208" s="25" t="s">
        <v>410</v>
      </c>
      <c r="F208" s="64" t="e">
        <f>(#REF!/12)*9</f>
        <v>#REF!</v>
      </c>
      <c r="G208" s="64">
        <v>500</v>
      </c>
      <c r="H208" s="64">
        <v>500</v>
      </c>
      <c r="I208" s="127">
        <f t="shared" si="30"/>
        <v>100</v>
      </c>
    </row>
    <row r="209" spans="1:9" s="16" customFormat="1" ht="12.75">
      <c r="A209" s="25"/>
      <c r="B209" s="44" t="s">
        <v>164</v>
      </c>
      <c r="C209" s="25">
        <v>613900</v>
      </c>
      <c r="D209" s="26" t="s">
        <v>23</v>
      </c>
      <c r="E209" s="25" t="s">
        <v>166</v>
      </c>
      <c r="F209" s="64" t="e">
        <f>(#REF!/12)*9</f>
        <v>#REF!</v>
      </c>
      <c r="G209" s="64">
        <v>25000</v>
      </c>
      <c r="H209" s="64">
        <v>25000</v>
      </c>
      <c r="I209" s="127">
        <f t="shared" si="30"/>
        <v>100</v>
      </c>
    </row>
    <row r="210" spans="1:9" s="16" customFormat="1" ht="12.75">
      <c r="A210" s="25"/>
      <c r="B210" s="44" t="s">
        <v>164</v>
      </c>
      <c r="C210" s="25">
        <v>613900</v>
      </c>
      <c r="D210" s="26" t="s">
        <v>171</v>
      </c>
      <c r="E210" s="25" t="s">
        <v>206</v>
      </c>
      <c r="F210" s="64" t="e">
        <f>(#REF!/12)*9</f>
        <v>#REF!</v>
      </c>
      <c r="G210" s="64">
        <v>25000</v>
      </c>
      <c r="H210" s="64">
        <v>25000</v>
      </c>
      <c r="I210" s="127">
        <f t="shared" si="30"/>
        <v>100</v>
      </c>
    </row>
    <row r="211" spans="1:9" s="16" customFormat="1" ht="12.75">
      <c r="A211" s="25"/>
      <c r="B211" s="44" t="s">
        <v>164</v>
      </c>
      <c r="C211" s="25">
        <v>613900</v>
      </c>
      <c r="D211" s="26" t="s">
        <v>172</v>
      </c>
      <c r="E211" s="25" t="s">
        <v>427</v>
      </c>
      <c r="F211" s="64" t="e">
        <f>(#REF!/12)*9</f>
        <v>#REF!</v>
      </c>
      <c r="G211" s="64">
        <v>199000</v>
      </c>
      <c r="H211" s="64">
        <v>199000</v>
      </c>
      <c r="I211" s="127">
        <f t="shared" si="30"/>
        <v>100</v>
      </c>
    </row>
    <row r="212" spans="1:9" s="16" customFormat="1" ht="12.75">
      <c r="A212" s="25"/>
      <c r="B212" s="44" t="s">
        <v>164</v>
      </c>
      <c r="C212" s="25">
        <v>613900</v>
      </c>
      <c r="D212" s="26" t="s">
        <v>173</v>
      </c>
      <c r="E212" s="25" t="s">
        <v>264</v>
      </c>
      <c r="F212" s="64" t="e">
        <f>(#REF!/12)*9</f>
        <v>#REF!</v>
      </c>
      <c r="G212" s="64">
        <v>112000</v>
      </c>
      <c r="H212" s="64">
        <v>112000</v>
      </c>
      <c r="I212" s="127">
        <f t="shared" si="30"/>
        <v>100</v>
      </c>
    </row>
    <row r="213" spans="1:9" s="16" customFormat="1" ht="12.75">
      <c r="A213" s="25"/>
      <c r="B213" s="44" t="s">
        <v>222</v>
      </c>
      <c r="C213" s="25">
        <v>613900</v>
      </c>
      <c r="D213" s="26" t="s">
        <v>174</v>
      </c>
      <c r="E213" s="25" t="s">
        <v>256</v>
      </c>
      <c r="F213" s="64" t="e">
        <f>(#REF!/12)*9</f>
        <v>#REF!</v>
      </c>
      <c r="G213" s="64">
        <v>15000</v>
      </c>
      <c r="H213" s="64">
        <v>15000</v>
      </c>
      <c r="I213" s="127">
        <f t="shared" si="30"/>
        <v>100</v>
      </c>
    </row>
    <row r="214" spans="1:9" s="16" customFormat="1" ht="12.75">
      <c r="A214" s="25"/>
      <c r="B214" s="25"/>
      <c r="C214" s="25"/>
      <c r="D214" s="26"/>
      <c r="E214" s="51" t="s">
        <v>375</v>
      </c>
      <c r="F214" s="62" t="e">
        <f>SUM(F205)</f>
        <v>#REF!</v>
      </c>
      <c r="G214" s="62">
        <f t="shared" ref="G214:H214" si="32">SUM(G205)</f>
        <v>377500</v>
      </c>
      <c r="H214" s="62">
        <f t="shared" si="32"/>
        <v>377500</v>
      </c>
      <c r="I214" s="127">
        <f t="shared" si="30"/>
        <v>100</v>
      </c>
    </row>
    <row r="215" spans="1:9" s="16" customFormat="1" ht="15.75">
      <c r="A215" s="10" t="s">
        <v>364</v>
      </c>
      <c r="B215" s="47"/>
      <c r="C215" s="47"/>
      <c r="D215" s="48"/>
      <c r="E215" s="117" t="s">
        <v>395</v>
      </c>
      <c r="F215" s="67"/>
      <c r="G215" s="67"/>
      <c r="H215" s="67"/>
      <c r="I215" s="128"/>
    </row>
    <row r="216" spans="1:9" s="20" customFormat="1" ht="13.5">
      <c r="A216" s="17"/>
      <c r="B216" s="17"/>
      <c r="C216" s="17">
        <v>610000</v>
      </c>
      <c r="D216" s="18">
        <v>1</v>
      </c>
      <c r="E216" s="17" t="s">
        <v>162</v>
      </c>
      <c r="F216" s="61" t="e">
        <f>SUM(F217)</f>
        <v>#REF!</v>
      </c>
      <c r="G216" s="61">
        <f t="shared" ref="G216:H216" si="33">SUM(G217)</f>
        <v>3500</v>
      </c>
      <c r="H216" s="61">
        <f t="shared" si="33"/>
        <v>3500</v>
      </c>
      <c r="I216" s="127">
        <f t="shared" ref="I216:I221" si="34">SUM(H216/G216)*100</f>
        <v>100</v>
      </c>
    </row>
    <row r="217" spans="1:9" s="24" customFormat="1" ht="12.75">
      <c r="A217" s="21"/>
      <c r="B217" s="43"/>
      <c r="C217" s="21">
        <v>613000</v>
      </c>
      <c r="D217" s="22" t="s">
        <v>10</v>
      </c>
      <c r="E217" s="21" t="s">
        <v>163</v>
      </c>
      <c r="F217" s="62" t="e">
        <f>SUM(F218:F220)</f>
        <v>#REF!</v>
      </c>
      <c r="G217" s="62">
        <f t="shared" ref="G217:H217" si="35">SUM(G218:G220)</f>
        <v>3500</v>
      </c>
      <c r="H217" s="62">
        <f t="shared" si="35"/>
        <v>3500</v>
      </c>
      <c r="I217" s="127">
        <f t="shared" si="34"/>
        <v>100</v>
      </c>
    </row>
    <row r="218" spans="1:9" s="16" customFormat="1" ht="12.75">
      <c r="A218" s="25"/>
      <c r="B218" s="44" t="s">
        <v>164</v>
      </c>
      <c r="C218" s="25">
        <v>613100</v>
      </c>
      <c r="D218" s="26" t="s">
        <v>12</v>
      </c>
      <c r="E218" s="25" t="s">
        <v>165</v>
      </c>
      <c r="F218" s="64" t="e">
        <f>(#REF!/12)*9</f>
        <v>#REF!</v>
      </c>
      <c r="G218" s="64">
        <v>1000</v>
      </c>
      <c r="H218" s="64">
        <v>1000</v>
      </c>
      <c r="I218" s="127">
        <f t="shared" si="34"/>
        <v>100</v>
      </c>
    </row>
    <row r="219" spans="1:9" s="16" customFormat="1" ht="12.75">
      <c r="A219" s="25"/>
      <c r="B219" s="44" t="s">
        <v>164</v>
      </c>
      <c r="C219" s="25">
        <v>613900</v>
      </c>
      <c r="D219" s="26" t="s">
        <v>20</v>
      </c>
      <c r="E219" s="25" t="s">
        <v>410</v>
      </c>
      <c r="F219" s="64" t="e">
        <f>(#REF!/12)*9</f>
        <v>#REF!</v>
      </c>
      <c r="G219" s="64">
        <v>500</v>
      </c>
      <c r="H219" s="64">
        <v>500</v>
      </c>
      <c r="I219" s="127">
        <f t="shared" si="34"/>
        <v>100</v>
      </c>
    </row>
    <row r="220" spans="1:9" s="16" customFormat="1" ht="12.75">
      <c r="A220" s="25"/>
      <c r="B220" s="44" t="s">
        <v>164</v>
      </c>
      <c r="C220" s="25">
        <v>613900</v>
      </c>
      <c r="D220" s="26" t="s">
        <v>23</v>
      </c>
      <c r="E220" s="25" t="s">
        <v>166</v>
      </c>
      <c r="F220" s="64" t="e">
        <f>(#REF!/12)*9</f>
        <v>#REF!</v>
      </c>
      <c r="G220" s="64">
        <v>2000</v>
      </c>
      <c r="H220" s="64">
        <v>2000</v>
      </c>
      <c r="I220" s="127">
        <f t="shared" si="34"/>
        <v>100</v>
      </c>
    </row>
    <row r="221" spans="1:9" s="16" customFormat="1" ht="12.75">
      <c r="A221" s="25"/>
      <c r="B221" s="25"/>
      <c r="C221" s="25"/>
      <c r="D221" s="26"/>
      <c r="E221" s="51" t="s">
        <v>376</v>
      </c>
      <c r="F221" s="62" t="e">
        <f>SUM(F216)</f>
        <v>#REF!</v>
      </c>
      <c r="G221" s="62">
        <f t="shared" ref="G221:H221" si="36">SUM(G216)</f>
        <v>3500</v>
      </c>
      <c r="H221" s="62">
        <f t="shared" si="36"/>
        <v>3500</v>
      </c>
      <c r="I221" s="127">
        <f t="shared" si="34"/>
        <v>100</v>
      </c>
    </row>
    <row r="222" spans="1:9" s="16" customFormat="1" ht="15.75">
      <c r="A222" s="10" t="s">
        <v>365</v>
      </c>
      <c r="B222" s="13"/>
      <c r="C222" s="13"/>
      <c r="D222" s="14"/>
      <c r="E222" s="119" t="s">
        <v>396</v>
      </c>
      <c r="F222" s="60"/>
      <c r="G222" s="60"/>
      <c r="H222" s="60"/>
      <c r="I222" s="126"/>
    </row>
    <row r="223" spans="1:9" s="20" customFormat="1" ht="13.5">
      <c r="A223" s="17"/>
      <c r="B223" s="17"/>
      <c r="C223" s="17">
        <v>610000</v>
      </c>
      <c r="D223" s="18">
        <v>1</v>
      </c>
      <c r="E223" s="17" t="s">
        <v>162</v>
      </c>
      <c r="F223" s="61" t="e">
        <f>SUM(F224)</f>
        <v>#REF!</v>
      </c>
      <c r="G223" s="61">
        <f t="shared" ref="G223:H223" si="37">SUM(G224)</f>
        <v>4000</v>
      </c>
      <c r="H223" s="61">
        <f t="shared" si="37"/>
        <v>4000</v>
      </c>
      <c r="I223" s="127">
        <f t="shared" ref="I223:I228" si="38">SUM(H223/G223)*100</f>
        <v>100</v>
      </c>
    </row>
    <row r="224" spans="1:9" s="24" customFormat="1" ht="12.75">
      <c r="A224" s="21"/>
      <c r="B224" s="43"/>
      <c r="C224" s="21">
        <v>613000</v>
      </c>
      <c r="D224" s="22" t="s">
        <v>10</v>
      </c>
      <c r="E224" s="21" t="s">
        <v>163</v>
      </c>
      <c r="F224" s="62" t="e">
        <f>SUM(F225:F227)</f>
        <v>#REF!</v>
      </c>
      <c r="G224" s="62">
        <f t="shared" ref="G224:H224" si="39">SUM(G225:G227)</f>
        <v>4000</v>
      </c>
      <c r="H224" s="62">
        <f t="shared" si="39"/>
        <v>4000</v>
      </c>
      <c r="I224" s="127">
        <f t="shared" si="38"/>
        <v>100</v>
      </c>
    </row>
    <row r="225" spans="1:9" s="16" customFormat="1" ht="12.75">
      <c r="A225" s="25"/>
      <c r="B225" s="44" t="s">
        <v>187</v>
      </c>
      <c r="C225" s="25">
        <v>613100</v>
      </c>
      <c r="D225" s="26" t="s">
        <v>12</v>
      </c>
      <c r="E225" s="25" t="s">
        <v>165</v>
      </c>
      <c r="F225" s="64" t="e">
        <f>(#REF!/12)*9</f>
        <v>#REF!</v>
      </c>
      <c r="G225" s="64">
        <v>1000</v>
      </c>
      <c r="H225" s="64">
        <v>1000</v>
      </c>
      <c r="I225" s="127">
        <f t="shared" si="38"/>
        <v>100</v>
      </c>
    </row>
    <row r="226" spans="1:9" s="16" customFormat="1" ht="12.75">
      <c r="A226" s="25"/>
      <c r="B226" s="44" t="s">
        <v>187</v>
      </c>
      <c r="C226" s="25">
        <v>613900</v>
      </c>
      <c r="D226" s="26" t="s">
        <v>20</v>
      </c>
      <c r="E226" s="25" t="s">
        <v>410</v>
      </c>
      <c r="F226" s="64" t="e">
        <f>(#REF!/12)*9</f>
        <v>#REF!</v>
      </c>
      <c r="G226" s="64">
        <v>500</v>
      </c>
      <c r="H226" s="64">
        <v>500</v>
      </c>
      <c r="I226" s="127">
        <f t="shared" si="38"/>
        <v>100</v>
      </c>
    </row>
    <row r="227" spans="1:9" s="16" customFormat="1" ht="12.75">
      <c r="A227" s="25"/>
      <c r="B227" s="44" t="s">
        <v>187</v>
      </c>
      <c r="C227" s="25">
        <v>613900</v>
      </c>
      <c r="D227" s="26" t="s">
        <v>20</v>
      </c>
      <c r="E227" s="25" t="s">
        <v>166</v>
      </c>
      <c r="F227" s="64" t="e">
        <f>(#REF!/12)*9</f>
        <v>#REF!</v>
      </c>
      <c r="G227" s="64">
        <v>2500</v>
      </c>
      <c r="H227" s="64">
        <v>2500</v>
      </c>
      <c r="I227" s="127">
        <f t="shared" si="38"/>
        <v>100</v>
      </c>
    </row>
    <row r="228" spans="1:9" s="16" customFormat="1" ht="12.75">
      <c r="A228" s="25"/>
      <c r="B228" s="25"/>
      <c r="C228" s="25"/>
      <c r="D228" s="26"/>
      <c r="E228" s="51" t="s">
        <v>377</v>
      </c>
      <c r="F228" s="62" t="e">
        <f>SUM(F223)</f>
        <v>#REF!</v>
      </c>
      <c r="G228" s="62">
        <f t="shared" ref="G228:H228" si="40">SUM(G223)</f>
        <v>4000</v>
      </c>
      <c r="H228" s="62">
        <f t="shared" si="40"/>
        <v>4000</v>
      </c>
      <c r="I228" s="127">
        <f t="shared" si="38"/>
        <v>100</v>
      </c>
    </row>
    <row r="229" spans="1:9" s="16" customFormat="1" ht="16.5" customHeight="1">
      <c r="A229" s="46" t="s">
        <v>366</v>
      </c>
      <c r="B229" s="47"/>
      <c r="C229" s="47"/>
      <c r="D229" s="48"/>
      <c r="E229" s="120" t="s">
        <v>397</v>
      </c>
      <c r="F229" s="67"/>
      <c r="G229" s="67"/>
      <c r="H229" s="67"/>
      <c r="I229" s="128"/>
    </row>
    <row r="230" spans="1:9" s="20" customFormat="1" ht="13.5">
      <c r="A230" s="17"/>
      <c r="B230" s="17"/>
      <c r="C230" s="17">
        <v>610000</v>
      </c>
      <c r="D230" s="18">
        <v>1</v>
      </c>
      <c r="E230" s="17" t="s">
        <v>162</v>
      </c>
      <c r="F230" s="61" t="e">
        <f t="shared" ref="F230:G230" si="41">SUM(F231+F234+F236+F247)</f>
        <v>#REF!</v>
      </c>
      <c r="G230" s="61">
        <f t="shared" si="41"/>
        <v>6658500</v>
      </c>
      <c r="H230" s="61">
        <f t="shared" ref="H230" si="42">SUM(H231+H234+H236+H247)</f>
        <v>6658500</v>
      </c>
      <c r="I230" s="127">
        <f t="shared" ref="I230:I259" si="43">SUM(H230/G230)*100</f>
        <v>100</v>
      </c>
    </row>
    <row r="231" spans="1:9" s="24" customFormat="1" ht="12.75">
      <c r="A231" s="21"/>
      <c r="B231" s="43"/>
      <c r="C231" s="21">
        <v>611000</v>
      </c>
      <c r="D231" s="22" t="s">
        <v>10</v>
      </c>
      <c r="E231" s="21" t="s">
        <v>239</v>
      </c>
      <c r="F231" s="62" t="e">
        <f>SUM(F232+F233)</f>
        <v>#REF!</v>
      </c>
      <c r="G231" s="62">
        <f t="shared" ref="G231:H231" si="44">SUM(G232+G233)</f>
        <v>720000</v>
      </c>
      <c r="H231" s="62">
        <f t="shared" si="44"/>
        <v>720000</v>
      </c>
      <c r="I231" s="127">
        <f t="shared" si="43"/>
        <v>100</v>
      </c>
    </row>
    <row r="232" spans="1:9" s="16" customFormat="1" ht="12.75">
      <c r="A232" s="25"/>
      <c r="B232" s="44">
        <v>1091</v>
      </c>
      <c r="C232" s="25">
        <v>611100</v>
      </c>
      <c r="D232" s="26" t="s">
        <v>12</v>
      </c>
      <c r="E232" s="25" t="s">
        <v>240</v>
      </c>
      <c r="F232" s="64" t="e">
        <f>(#REF!/12)*9</f>
        <v>#REF!</v>
      </c>
      <c r="G232" s="64">
        <v>610000</v>
      </c>
      <c r="H232" s="64">
        <v>610000</v>
      </c>
      <c r="I232" s="127">
        <f t="shared" si="43"/>
        <v>100</v>
      </c>
    </row>
    <row r="233" spans="1:9" s="16" customFormat="1" ht="12.75">
      <c r="A233" s="25"/>
      <c r="B233" s="44">
        <v>1091</v>
      </c>
      <c r="C233" s="25">
        <v>611200</v>
      </c>
      <c r="D233" s="26" t="s">
        <v>20</v>
      </c>
      <c r="E233" s="25" t="s">
        <v>241</v>
      </c>
      <c r="F233" s="64" t="e">
        <f>(#REF!/12)*9</f>
        <v>#REF!</v>
      </c>
      <c r="G233" s="64">
        <v>110000</v>
      </c>
      <c r="H233" s="64">
        <v>110000</v>
      </c>
      <c r="I233" s="127">
        <f t="shared" si="43"/>
        <v>100</v>
      </c>
    </row>
    <row r="234" spans="1:9" s="24" customFormat="1" ht="12.75">
      <c r="A234" s="21"/>
      <c r="B234" s="43"/>
      <c r="C234" s="21">
        <v>612000</v>
      </c>
      <c r="D234" s="22" t="s">
        <v>29</v>
      </c>
      <c r="E234" s="21" t="s">
        <v>242</v>
      </c>
      <c r="F234" s="62" t="e">
        <f>SUM(F235)</f>
        <v>#REF!</v>
      </c>
      <c r="G234" s="62">
        <f t="shared" ref="G234:H234" si="45">SUM(G235)</f>
        <v>30500</v>
      </c>
      <c r="H234" s="62">
        <f t="shared" si="45"/>
        <v>30500</v>
      </c>
      <c r="I234" s="127">
        <f t="shared" si="43"/>
        <v>100</v>
      </c>
    </row>
    <row r="235" spans="1:9" s="16" customFormat="1" ht="12.75">
      <c r="A235" s="25"/>
      <c r="B235" s="44">
        <v>1091</v>
      </c>
      <c r="C235" s="25">
        <v>612100</v>
      </c>
      <c r="D235" s="26" t="s">
        <v>31</v>
      </c>
      <c r="E235" s="25" t="s">
        <v>242</v>
      </c>
      <c r="F235" s="64" t="e">
        <f>(#REF!/12)*9</f>
        <v>#REF!</v>
      </c>
      <c r="G235" s="64">
        <v>30500</v>
      </c>
      <c r="H235" s="64">
        <v>30500</v>
      </c>
      <c r="I235" s="127">
        <f t="shared" si="43"/>
        <v>100</v>
      </c>
    </row>
    <row r="236" spans="1:9" s="24" customFormat="1" ht="12.75">
      <c r="A236" s="21"/>
      <c r="B236" s="43"/>
      <c r="C236" s="21">
        <v>613000</v>
      </c>
      <c r="D236" s="22" t="s">
        <v>45</v>
      </c>
      <c r="E236" s="21" t="s">
        <v>163</v>
      </c>
      <c r="F236" s="62" t="e">
        <f>SUM(F237:F246)</f>
        <v>#REF!</v>
      </c>
      <c r="G236" s="62">
        <f t="shared" ref="G236:H236" si="46">SUM(G237:G246)</f>
        <v>198000</v>
      </c>
      <c r="H236" s="62">
        <f t="shared" si="46"/>
        <v>198000</v>
      </c>
      <c r="I236" s="127">
        <f t="shared" si="43"/>
        <v>100</v>
      </c>
    </row>
    <row r="237" spans="1:9" s="16" customFormat="1" ht="12.75">
      <c r="A237" s="25"/>
      <c r="B237" s="44">
        <v>1091</v>
      </c>
      <c r="C237" s="25">
        <v>613100</v>
      </c>
      <c r="D237" s="26" t="s">
        <v>47</v>
      </c>
      <c r="E237" s="25" t="s">
        <v>165</v>
      </c>
      <c r="F237" s="64" t="e">
        <f>(#REF!/12)*9</f>
        <v>#REF!</v>
      </c>
      <c r="G237" s="64">
        <v>1000</v>
      </c>
      <c r="H237" s="64">
        <v>1000</v>
      </c>
      <c r="I237" s="127">
        <f t="shared" si="43"/>
        <v>100</v>
      </c>
    </row>
    <row r="238" spans="1:9" s="16" customFormat="1" ht="12.75">
      <c r="A238" s="25"/>
      <c r="B238" s="44">
        <v>1091</v>
      </c>
      <c r="C238" s="25">
        <v>613200</v>
      </c>
      <c r="D238" s="26" t="s">
        <v>50</v>
      </c>
      <c r="E238" s="25" t="s">
        <v>244</v>
      </c>
      <c r="F238" s="64" t="e">
        <f>(#REF!/12)*9</f>
        <v>#REF!</v>
      </c>
      <c r="G238" s="64">
        <v>15000</v>
      </c>
      <c r="H238" s="64">
        <v>15000</v>
      </c>
      <c r="I238" s="127">
        <f t="shared" si="43"/>
        <v>100</v>
      </c>
    </row>
    <row r="239" spans="1:9" s="16" customFormat="1" ht="12.75">
      <c r="A239" s="25"/>
      <c r="B239" s="44">
        <v>1091</v>
      </c>
      <c r="C239" s="25">
        <v>613300</v>
      </c>
      <c r="D239" s="26" t="s">
        <v>245</v>
      </c>
      <c r="E239" s="25" t="s">
        <v>246</v>
      </c>
      <c r="F239" s="64" t="e">
        <f>(#REF!/12)*9</f>
        <v>#REF!</v>
      </c>
      <c r="G239" s="64">
        <v>20000</v>
      </c>
      <c r="H239" s="64">
        <v>20000</v>
      </c>
      <c r="I239" s="127">
        <f t="shared" si="43"/>
        <v>100</v>
      </c>
    </row>
    <row r="240" spans="1:9" s="16" customFormat="1" ht="24">
      <c r="A240" s="25"/>
      <c r="B240" s="44">
        <v>1091</v>
      </c>
      <c r="C240" s="25">
        <v>613300</v>
      </c>
      <c r="D240" s="26" t="s">
        <v>247</v>
      </c>
      <c r="E240" s="79" t="s">
        <v>453</v>
      </c>
      <c r="F240" s="64" t="e">
        <f>(#REF!/12)*9</f>
        <v>#REF!</v>
      </c>
      <c r="G240" s="64">
        <v>110000</v>
      </c>
      <c r="H240" s="64">
        <v>110000</v>
      </c>
      <c r="I240" s="127">
        <f t="shared" si="43"/>
        <v>100</v>
      </c>
    </row>
    <row r="241" spans="1:9" s="16" customFormat="1" ht="12.75">
      <c r="A241" s="25"/>
      <c r="B241" s="44">
        <v>1091</v>
      </c>
      <c r="C241" s="25">
        <v>613400</v>
      </c>
      <c r="D241" s="26" t="s">
        <v>249</v>
      </c>
      <c r="E241" s="25" t="s">
        <v>248</v>
      </c>
      <c r="F241" s="64" t="e">
        <f>(#REF!/12)*9</f>
        <v>#REF!</v>
      </c>
      <c r="G241" s="64">
        <v>18000</v>
      </c>
      <c r="H241" s="64">
        <v>18000</v>
      </c>
      <c r="I241" s="127">
        <f t="shared" si="43"/>
        <v>100</v>
      </c>
    </row>
    <row r="242" spans="1:9" s="16" customFormat="1" ht="12.75">
      <c r="A242" s="25"/>
      <c r="B242" s="44">
        <v>1091</v>
      </c>
      <c r="C242" s="25">
        <v>614500</v>
      </c>
      <c r="D242" s="26" t="s">
        <v>251</v>
      </c>
      <c r="E242" s="25" t="s">
        <v>302</v>
      </c>
      <c r="F242" s="64" t="e">
        <f>(#REF!/12)*9</f>
        <v>#REF!</v>
      </c>
      <c r="G242" s="64">
        <v>2000</v>
      </c>
      <c r="H242" s="64">
        <v>2000</v>
      </c>
      <c r="I242" s="127">
        <f t="shared" si="43"/>
        <v>100</v>
      </c>
    </row>
    <row r="243" spans="1:9" s="16" customFormat="1" ht="12.75">
      <c r="A243" s="25"/>
      <c r="B243" s="44">
        <v>1091</v>
      </c>
      <c r="C243" s="25">
        <v>613700</v>
      </c>
      <c r="D243" s="26" t="s">
        <v>253</v>
      </c>
      <c r="E243" s="25" t="s">
        <v>252</v>
      </c>
      <c r="F243" s="64" t="e">
        <f>(#REF!/12)*9</f>
        <v>#REF!</v>
      </c>
      <c r="G243" s="64">
        <v>5000</v>
      </c>
      <c r="H243" s="64">
        <v>5000</v>
      </c>
      <c r="I243" s="127">
        <f t="shared" si="43"/>
        <v>100</v>
      </c>
    </row>
    <row r="244" spans="1:9" s="16" customFormat="1" ht="12.75">
      <c r="A244" s="25"/>
      <c r="B244" s="44">
        <v>1091</v>
      </c>
      <c r="C244" s="25">
        <v>613800</v>
      </c>
      <c r="D244" s="26" t="s">
        <v>319</v>
      </c>
      <c r="E244" s="25" t="s">
        <v>266</v>
      </c>
      <c r="F244" s="64" t="e">
        <f>(#REF!/12)*9</f>
        <v>#REF!</v>
      </c>
      <c r="G244" s="64">
        <v>7000</v>
      </c>
      <c r="H244" s="64">
        <v>7000</v>
      </c>
      <c r="I244" s="127">
        <f t="shared" si="43"/>
        <v>100</v>
      </c>
    </row>
    <row r="245" spans="1:9" s="16" customFormat="1" ht="12.75">
      <c r="A245" s="25"/>
      <c r="B245" s="44">
        <v>1091</v>
      </c>
      <c r="C245" s="25">
        <v>613900</v>
      </c>
      <c r="D245" s="26" t="s">
        <v>355</v>
      </c>
      <c r="E245" s="25" t="s">
        <v>410</v>
      </c>
      <c r="F245" s="64" t="e">
        <f>(#REF!/12)*9</f>
        <v>#REF!</v>
      </c>
      <c r="G245" s="64">
        <v>1000</v>
      </c>
      <c r="H245" s="64">
        <v>1000</v>
      </c>
      <c r="I245" s="127">
        <f t="shared" si="43"/>
        <v>100</v>
      </c>
    </row>
    <row r="246" spans="1:9" s="16" customFormat="1" ht="12.75">
      <c r="A246" s="25"/>
      <c r="B246" s="44">
        <v>1091</v>
      </c>
      <c r="C246" s="25">
        <v>613900</v>
      </c>
      <c r="D246" s="26" t="s">
        <v>425</v>
      </c>
      <c r="E246" s="25" t="s">
        <v>166</v>
      </c>
      <c r="F246" s="64" t="e">
        <f>(#REF!/12)*9</f>
        <v>#REF!</v>
      </c>
      <c r="G246" s="64">
        <v>19000</v>
      </c>
      <c r="H246" s="64">
        <v>19000</v>
      </c>
      <c r="I246" s="127">
        <f t="shared" si="43"/>
        <v>100</v>
      </c>
    </row>
    <row r="247" spans="1:9" s="24" customFormat="1" ht="12.75">
      <c r="A247" s="21"/>
      <c r="B247" s="43"/>
      <c r="C247" s="21">
        <v>614000</v>
      </c>
      <c r="D247" s="22" t="s">
        <v>257</v>
      </c>
      <c r="E247" s="21" t="s">
        <v>176</v>
      </c>
      <c r="F247" s="62" t="e">
        <f>SUM(F248:F254)</f>
        <v>#REF!</v>
      </c>
      <c r="G247" s="62">
        <f>SUM(G248:G254)</f>
        <v>5710000</v>
      </c>
      <c r="H247" s="62">
        <f>SUM(H248:H254)</f>
        <v>5710000</v>
      </c>
      <c r="I247" s="127">
        <f t="shared" si="43"/>
        <v>100</v>
      </c>
    </row>
    <row r="248" spans="1:9" s="16" customFormat="1" ht="12.75">
      <c r="A248" s="25"/>
      <c r="B248" s="44">
        <v>1091</v>
      </c>
      <c r="C248" s="25">
        <v>614200</v>
      </c>
      <c r="D248" s="26" t="s">
        <v>258</v>
      </c>
      <c r="E248" s="25" t="s">
        <v>330</v>
      </c>
      <c r="F248" s="64" t="e">
        <f>(#REF!/12)*9</f>
        <v>#REF!</v>
      </c>
      <c r="G248" s="64">
        <v>100000</v>
      </c>
      <c r="H248" s="64">
        <v>100000</v>
      </c>
      <c r="I248" s="127">
        <f t="shared" si="43"/>
        <v>100</v>
      </c>
    </row>
    <row r="249" spans="1:9" s="16" customFormat="1" ht="12.75">
      <c r="A249" s="25"/>
      <c r="B249" s="44">
        <v>1091</v>
      </c>
      <c r="C249" s="25">
        <v>614200</v>
      </c>
      <c r="D249" s="26" t="s">
        <v>259</v>
      </c>
      <c r="E249" s="25" t="s">
        <v>267</v>
      </c>
      <c r="F249" s="64" t="e">
        <f>(#REF!/12)*9</f>
        <v>#REF!</v>
      </c>
      <c r="G249" s="64">
        <v>5000000</v>
      </c>
      <c r="H249" s="64">
        <v>5000000</v>
      </c>
      <c r="I249" s="127">
        <f t="shared" si="43"/>
        <v>100</v>
      </c>
    </row>
    <row r="250" spans="1:9" s="16" customFormat="1" ht="12.75">
      <c r="A250" s="25"/>
      <c r="B250" s="44">
        <v>1091</v>
      </c>
      <c r="C250" s="25">
        <v>614200</v>
      </c>
      <c r="D250" s="26" t="s">
        <v>261</v>
      </c>
      <c r="E250" s="25" t="s">
        <v>408</v>
      </c>
      <c r="F250" s="64" t="e">
        <f>(#REF!/12)*9</f>
        <v>#REF!</v>
      </c>
      <c r="G250" s="64">
        <v>500000</v>
      </c>
      <c r="H250" s="64">
        <v>500000</v>
      </c>
      <c r="I250" s="127">
        <f t="shared" si="43"/>
        <v>100</v>
      </c>
    </row>
    <row r="251" spans="1:9" s="16" customFormat="1" ht="12.75" hidden="1">
      <c r="A251" s="25"/>
      <c r="B251" s="44"/>
      <c r="C251" s="25"/>
      <c r="D251" s="26"/>
      <c r="E251" s="25"/>
      <c r="F251" s="64"/>
      <c r="G251" s="64"/>
      <c r="H251" s="64"/>
      <c r="I251" s="127" t="e">
        <f t="shared" si="43"/>
        <v>#DIV/0!</v>
      </c>
    </row>
    <row r="252" spans="1:9" s="16" customFormat="1" ht="12.75">
      <c r="A252" s="25"/>
      <c r="B252" s="44">
        <v>1091</v>
      </c>
      <c r="C252" s="25">
        <v>614200</v>
      </c>
      <c r="D252" s="26" t="s">
        <v>272</v>
      </c>
      <c r="E252" s="25" t="s">
        <v>384</v>
      </c>
      <c r="F252" s="64" t="e">
        <f>(#REF!/12)*9</f>
        <v>#REF!</v>
      </c>
      <c r="G252" s="64">
        <v>30000</v>
      </c>
      <c r="H252" s="64">
        <v>30000</v>
      </c>
      <c r="I252" s="127">
        <f t="shared" si="43"/>
        <v>100</v>
      </c>
    </row>
    <row r="253" spans="1:9" s="16" customFormat="1" ht="12.75">
      <c r="A253" s="25"/>
      <c r="B253" s="44">
        <v>1091</v>
      </c>
      <c r="C253" s="25">
        <v>614200</v>
      </c>
      <c r="D253" s="26" t="s">
        <v>275</v>
      </c>
      <c r="E253" s="25" t="s">
        <v>389</v>
      </c>
      <c r="F253" s="64" t="e">
        <f>(#REF!/12)*9</f>
        <v>#REF!</v>
      </c>
      <c r="G253" s="64">
        <v>30000</v>
      </c>
      <c r="H253" s="64">
        <v>30000</v>
      </c>
      <c r="I253" s="127">
        <f t="shared" si="43"/>
        <v>100</v>
      </c>
    </row>
    <row r="254" spans="1:9" s="16" customFormat="1" ht="12.75">
      <c r="A254" s="25"/>
      <c r="B254" s="44">
        <v>1091</v>
      </c>
      <c r="C254" s="25">
        <v>614200</v>
      </c>
      <c r="D254" s="26" t="s">
        <v>276</v>
      </c>
      <c r="E254" s="25" t="s">
        <v>385</v>
      </c>
      <c r="F254" s="64" t="e">
        <f>(#REF!/12)*9</f>
        <v>#REF!</v>
      </c>
      <c r="G254" s="64">
        <v>50000</v>
      </c>
      <c r="H254" s="64">
        <v>50000</v>
      </c>
      <c r="I254" s="127">
        <f t="shared" si="43"/>
        <v>100</v>
      </c>
    </row>
    <row r="255" spans="1:9" s="24" customFormat="1" ht="12.75">
      <c r="A255" s="21"/>
      <c r="B255" s="43"/>
      <c r="C255" s="21">
        <v>821000</v>
      </c>
      <c r="D255" s="22">
        <v>2</v>
      </c>
      <c r="E255" s="51" t="s">
        <v>192</v>
      </c>
      <c r="F255" s="62" t="e">
        <f>SUM(F256)</f>
        <v>#REF!</v>
      </c>
      <c r="G255" s="62">
        <f>SUM(G256+G257)</f>
        <v>219775</v>
      </c>
      <c r="H255" s="62">
        <f>SUM(H256+H257)</f>
        <v>219775</v>
      </c>
      <c r="I255" s="127">
        <f t="shared" si="43"/>
        <v>100</v>
      </c>
    </row>
    <row r="256" spans="1:9" s="16" customFormat="1" ht="12.75">
      <c r="A256" s="25"/>
      <c r="B256" s="44">
        <v>1091</v>
      </c>
      <c r="C256" s="25">
        <v>821300</v>
      </c>
      <c r="D256" s="26" t="s">
        <v>54</v>
      </c>
      <c r="E256" s="25" t="s">
        <v>262</v>
      </c>
      <c r="F256" s="64" t="e">
        <f>(#REF!/12)*9</f>
        <v>#REF!</v>
      </c>
      <c r="G256" s="64">
        <v>9575</v>
      </c>
      <c r="H256" s="64">
        <v>9575</v>
      </c>
      <c r="I256" s="127">
        <f t="shared" si="43"/>
        <v>100</v>
      </c>
    </row>
    <row r="257" spans="1:9" s="16" customFormat="1" ht="12.75">
      <c r="A257" s="25"/>
      <c r="B257" s="44">
        <v>1091</v>
      </c>
      <c r="C257" s="25">
        <v>821600</v>
      </c>
      <c r="D257" s="26" t="s">
        <v>72</v>
      </c>
      <c r="E257" s="25" t="s">
        <v>263</v>
      </c>
      <c r="F257" s="64" t="e">
        <f>(#REF!/12)*9</f>
        <v>#REF!</v>
      </c>
      <c r="G257" s="64">
        <v>210200</v>
      </c>
      <c r="H257" s="64">
        <v>210200</v>
      </c>
      <c r="I257" s="127">
        <f t="shared" si="43"/>
        <v>100</v>
      </c>
    </row>
    <row r="258" spans="1:9" s="16" customFormat="1" ht="12.75">
      <c r="A258" s="32"/>
      <c r="B258" s="32"/>
      <c r="C258" s="32"/>
      <c r="D258" s="33"/>
      <c r="E258" s="51" t="s">
        <v>378</v>
      </c>
      <c r="F258" s="68" t="e">
        <f>SUM(F230+F255)</f>
        <v>#REF!</v>
      </c>
      <c r="G258" s="68">
        <f>SUM(G230+G255)</f>
        <v>6878275</v>
      </c>
      <c r="H258" s="68">
        <f>SUM(H230+H255)</f>
        <v>6878275</v>
      </c>
      <c r="I258" s="127">
        <f t="shared" si="43"/>
        <v>100</v>
      </c>
    </row>
    <row r="259" spans="1:9" s="16" customFormat="1" ht="12.75">
      <c r="A259" s="25"/>
      <c r="B259" s="25"/>
      <c r="C259" s="25"/>
      <c r="D259" s="26"/>
      <c r="E259" s="51" t="s">
        <v>268</v>
      </c>
      <c r="F259" s="62" t="e">
        <f>SUM(F23+F46+F101+F134+F169+F195+F203+F214+F221+F228+F258)</f>
        <v>#REF!</v>
      </c>
      <c r="G259" s="62">
        <f>SUM(G23+G46+G101+G134+G169+G195+G203+G214+G221+G228+G258)</f>
        <v>33966200</v>
      </c>
      <c r="H259" s="62">
        <f>SUM(H23+H46+H101+H134+H169+H195+H203+H214+H221+H228+H258)</f>
        <v>34335000</v>
      </c>
      <c r="I259" s="127">
        <f t="shared" si="43"/>
        <v>101.08578528066137</v>
      </c>
    </row>
    <row r="260" spans="1:9" s="16" customFormat="1" ht="15.75" customHeight="1">
      <c r="A260" s="46"/>
      <c r="B260" s="47"/>
      <c r="C260" s="47"/>
      <c r="D260" s="48"/>
      <c r="E260" s="120" t="s">
        <v>398</v>
      </c>
      <c r="F260" s="67"/>
      <c r="G260" s="67"/>
      <c r="H260" s="67"/>
      <c r="I260" s="128"/>
    </row>
    <row r="261" spans="1:9" s="20" customFormat="1" ht="13.5">
      <c r="A261" s="17">
        <v>610000</v>
      </c>
      <c r="B261" s="17"/>
      <c r="C261" s="17"/>
      <c r="D261" s="18" t="s">
        <v>288</v>
      </c>
      <c r="E261" s="17" t="s">
        <v>162</v>
      </c>
      <c r="F261" s="61" t="e">
        <f>SUM(F262+F265+F267+F276+F285)</f>
        <v>#REF!</v>
      </c>
      <c r="G261" s="61">
        <f t="shared" ref="G261:H261" si="47">SUM(G262+G265+G267+G276+G285)</f>
        <v>23867425</v>
      </c>
      <c r="H261" s="61">
        <f t="shared" si="47"/>
        <v>24461225</v>
      </c>
      <c r="I261" s="127">
        <f t="shared" ref="I261:I295" si="48">SUM(H261/G261)*100</f>
        <v>102.48790977660975</v>
      </c>
    </row>
    <row r="262" spans="1:9" s="24" customFormat="1" ht="12.75">
      <c r="A262" s="21">
        <v>611000</v>
      </c>
      <c r="B262" s="21"/>
      <c r="C262" s="21"/>
      <c r="D262" s="22" t="s">
        <v>10</v>
      </c>
      <c r="E262" s="21" t="s">
        <v>239</v>
      </c>
      <c r="F262" s="62" t="e">
        <f>SUM(F263+F264)</f>
        <v>#REF!</v>
      </c>
      <c r="G262" s="62">
        <f t="shared" ref="G262:H262" si="49">SUM(G263+G264)</f>
        <v>5780000</v>
      </c>
      <c r="H262" s="62">
        <f t="shared" si="49"/>
        <v>5780000</v>
      </c>
      <c r="I262" s="127">
        <f t="shared" si="48"/>
        <v>100</v>
      </c>
    </row>
    <row r="263" spans="1:9" s="16" customFormat="1" ht="12.75">
      <c r="A263" s="25"/>
      <c r="B263" s="25">
        <v>611100</v>
      </c>
      <c r="C263" s="25"/>
      <c r="D263" s="26" t="s">
        <v>12</v>
      </c>
      <c r="E263" s="25" t="s">
        <v>240</v>
      </c>
      <c r="F263" s="64" t="e">
        <f t="shared" ref="F263:F264" si="50">SUM(F174+F232)</f>
        <v>#REF!</v>
      </c>
      <c r="G263" s="64">
        <f t="shared" ref="G263:H264" si="51">SUM(G174+G232)</f>
        <v>4920000</v>
      </c>
      <c r="H263" s="64">
        <f t="shared" si="51"/>
        <v>4920000</v>
      </c>
      <c r="I263" s="127">
        <f t="shared" si="48"/>
        <v>100</v>
      </c>
    </row>
    <row r="264" spans="1:9" s="16" customFormat="1" ht="12.75">
      <c r="A264" s="25"/>
      <c r="B264" s="25">
        <v>611200</v>
      </c>
      <c r="C264" s="25"/>
      <c r="D264" s="26" t="s">
        <v>20</v>
      </c>
      <c r="E264" s="25" t="s">
        <v>241</v>
      </c>
      <c r="F264" s="64" t="e">
        <f t="shared" si="50"/>
        <v>#REF!</v>
      </c>
      <c r="G264" s="64">
        <f t="shared" si="51"/>
        <v>860000</v>
      </c>
      <c r="H264" s="64">
        <f t="shared" si="51"/>
        <v>860000</v>
      </c>
      <c r="I264" s="127">
        <f t="shared" si="48"/>
        <v>100</v>
      </c>
    </row>
    <row r="265" spans="1:9" s="24" customFormat="1" ht="12.75">
      <c r="A265" s="21">
        <v>612000</v>
      </c>
      <c r="B265" s="21"/>
      <c r="C265" s="21"/>
      <c r="D265" s="22" t="s">
        <v>29</v>
      </c>
      <c r="E265" s="21" t="s">
        <v>242</v>
      </c>
      <c r="F265" s="62" t="e">
        <f>SUM(F266)</f>
        <v>#REF!</v>
      </c>
      <c r="G265" s="62">
        <f t="shared" ref="G265:H265" si="52">SUM(G266)</f>
        <v>260500</v>
      </c>
      <c r="H265" s="62">
        <f t="shared" si="52"/>
        <v>260500</v>
      </c>
      <c r="I265" s="127">
        <f t="shared" si="48"/>
        <v>100</v>
      </c>
    </row>
    <row r="266" spans="1:9" s="16" customFormat="1" ht="12.75">
      <c r="A266" s="25"/>
      <c r="B266" s="25">
        <v>612100</v>
      </c>
      <c r="C266" s="25"/>
      <c r="D266" s="26" t="s">
        <v>31</v>
      </c>
      <c r="E266" s="25" t="s">
        <v>242</v>
      </c>
      <c r="F266" s="64" t="e">
        <f>SUM(F177+F235)</f>
        <v>#REF!</v>
      </c>
      <c r="G266" s="64">
        <f t="shared" ref="G266:H266" si="53">SUM(G177+G235)</f>
        <v>260500</v>
      </c>
      <c r="H266" s="64">
        <f t="shared" si="53"/>
        <v>260500</v>
      </c>
      <c r="I266" s="127">
        <f t="shared" si="48"/>
        <v>100</v>
      </c>
    </row>
    <row r="267" spans="1:9" s="24" customFormat="1" ht="12.75">
      <c r="A267" s="21">
        <v>613000</v>
      </c>
      <c r="B267" s="21"/>
      <c r="C267" s="21"/>
      <c r="D267" s="22" t="s">
        <v>45</v>
      </c>
      <c r="E267" s="21" t="s">
        <v>163</v>
      </c>
      <c r="F267" s="62" t="e">
        <f>SUM(F268:F275)</f>
        <v>#REF!</v>
      </c>
      <c r="G267" s="62">
        <f t="shared" ref="G267:H267" si="54">SUM(G268:G275)</f>
        <v>6273275</v>
      </c>
      <c r="H267" s="62">
        <f t="shared" si="54"/>
        <v>6403275</v>
      </c>
      <c r="I267" s="127">
        <f t="shared" si="48"/>
        <v>102.07228281878284</v>
      </c>
    </row>
    <row r="268" spans="1:9" s="16" customFormat="1" ht="12.75">
      <c r="A268" s="25"/>
      <c r="B268" s="25">
        <v>613100</v>
      </c>
      <c r="C268" s="25"/>
      <c r="D268" s="26" t="s">
        <v>47</v>
      </c>
      <c r="E268" s="25" t="s">
        <v>165</v>
      </c>
      <c r="F268" s="64" t="e">
        <f>SUM(F15+F27+F50+F105+F138+F179+F199+F207+F218+F225+F237)</f>
        <v>#REF!</v>
      </c>
      <c r="G268" s="64">
        <f>SUM(G15+G27+G50+G105+G138+G179+G199+G207+G218+G225+G237)</f>
        <v>14500</v>
      </c>
      <c r="H268" s="64">
        <f>SUM(H15+H27+H50+H105+H138+H179+H199+H207+H218+H225+H237)</f>
        <v>14500</v>
      </c>
      <c r="I268" s="127">
        <f t="shared" si="48"/>
        <v>100</v>
      </c>
    </row>
    <row r="269" spans="1:9" s="16" customFormat="1" ht="12.75">
      <c r="A269" s="25"/>
      <c r="B269" s="25">
        <v>613200</v>
      </c>
      <c r="C269" s="25"/>
      <c r="D269" s="26" t="s">
        <v>50</v>
      </c>
      <c r="E269" s="25" t="s">
        <v>244</v>
      </c>
      <c r="F269" s="64" t="e">
        <f>SUM(F139+F180+F238)</f>
        <v>#REF!</v>
      </c>
      <c r="G269" s="64">
        <f>SUM(G139+G180+G238)</f>
        <v>425000</v>
      </c>
      <c r="H269" s="64">
        <f>SUM(H139+H180+H238)</f>
        <v>425000</v>
      </c>
      <c r="I269" s="127">
        <f t="shared" si="48"/>
        <v>100</v>
      </c>
    </row>
    <row r="270" spans="1:9" s="16" customFormat="1" ht="12.75">
      <c r="A270" s="25"/>
      <c r="B270" s="25">
        <v>613300</v>
      </c>
      <c r="C270" s="25"/>
      <c r="D270" s="26" t="s">
        <v>245</v>
      </c>
      <c r="E270" s="25" t="s">
        <v>246</v>
      </c>
      <c r="F270" s="64" t="e">
        <f>SUM(F140+F141+F143+F144+#REF!+#REF!+F181+F239)</f>
        <v>#REF!</v>
      </c>
      <c r="G270" s="64">
        <f>SUM(G140+G141+G142+G143+G144+G181+G239+G240)</f>
        <v>2923000</v>
      </c>
      <c r="H270" s="64">
        <f>SUM(H140+H141+H142+H143+H144+H181+H239+H240)</f>
        <v>3023000</v>
      </c>
      <c r="I270" s="127">
        <f t="shared" si="48"/>
        <v>103.42114266164899</v>
      </c>
    </row>
    <row r="271" spans="1:9" s="16" customFormat="1" ht="12.75">
      <c r="A271" s="25"/>
      <c r="B271" s="25">
        <v>613400</v>
      </c>
      <c r="C271" s="25"/>
      <c r="D271" s="26" t="s">
        <v>247</v>
      </c>
      <c r="E271" s="25" t="s">
        <v>248</v>
      </c>
      <c r="F271" s="64" t="e">
        <f>SUM(F106+F107+F182+F241)</f>
        <v>#REF!</v>
      </c>
      <c r="G271" s="64">
        <f>SUM(G106+G107+G182+G241)</f>
        <v>146600</v>
      </c>
      <c r="H271" s="64">
        <f>SUM(H106+H107+H182+H241)</f>
        <v>146600</v>
      </c>
      <c r="I271" s="127">
        <f t="shared" si="48"/>
        <v>100</v>
      </c>
    </row>
    <row r="272" spans="1:9" s="16" customFormat="1" ht="12.75">
      <c r="A272" s="25"/>
      <c r="B272" s="25">
        <v>613500</v>
      </c>
      <c r="C272" s="25"/>
      <c r="D272" s="26" t="s">
        <v>249</v>
      </c>
      <c r="E272" s="25" t="s">
        <v>250</v>
      </c>
      <c r="F272" s="64" t="e">
        <f>SUM(F51+F183+F242)</f>
        <v>#REF!</v>
      </c>
      <c r="G272" s="64">
        <f>SUM(G28+G51+G183+G242)</f>
        <v>330000</v>
      </c>
      <c r="H272" s="64">
        <f>SUM(H28+H51+H183+H242)</f>
        <v>330000</v>
      </c>
      <c r="I272" s="127">
        <f t="shared" si="48"/>
        <v>100</v>
      </c>
    </row>
    <row r="273" spans="1:9" s="16" customFormat="1" ht="12.75">
      <c r="A273" s="25"/>
      <c r="B273" s="25">
        <v>613700</v>
      </c>
      <c r="C273" s="25"/>
      <c r="D273" s="26" t="s">
        <v>251</v>
      </c>
      <c r="E273" s="25" t="s">
        <v>252</v>
      </c>
      <c r="F273" s="64" t="e">
        <f>SUM(F29+F108+F109+F110+F111+F145+F184+F243)</f>
        <v>#REF!</v>
      </c>
      <c r="G273" s="64">
        <f>SUM(G29+G108+G109+G110+G111+G145+G184+G243)</f>
        <v>1267200</v>
      </c>
      <c r="H273" s="64">
        <f>SUM(H29+H108+H109+H110+H111+H145+H184+H243)</f>
        <v>1267200</v>
      </c>
      <c r="I273" s="127">
        <f t="shared" si="48"/>
        <v>100</v>
      </c>
    </row>
    <row r="274" spans="1:9" s="16" customFormat="1" ht="12.75">
      <c r="A274" s="25"/>
      <c r="B274" s="25">
        <v>613800</v>
      </c>
      <c r="C274" s="25"/>
      <c r="D274" s="26" t="s">
        <v>253</v>
      </c>
      <c r="E274" s="25" t="s">
        <v>169</v>
      </c>
      <c r="F274" s="64" t="e">
        <f>SUM(F30+F185+F244)</f>
        <v>#REF!</v>
      </c>
      <c r="G274" s="64">
        <f>SUM(G30+G185+G244)</f>
        <v>32000</v>
      </c>
      <c r="H274" s="64">
        <f>SUM(H30+H185+H244)</f>
        <v>32000</v>
      </c>
      <c r="I274" s="127">
        <f t="shared" si="48"/>
        <v>100</v>
      </c>
    </row>
    <row r="275" spans="1:9" s="16" customFormat="1" ht="12.75">
      <c r="A275" s="25"/>
      <c r="B275" s="25">
        <v>613900</v>
      </c>
      <c r="C275" s="25"/>
      <c r="D275" s="26" t="s">
        <v>255</v>
      </c>
      <c r="E275" s="25" t="s">
        <v>166</v>
      </c>
      <c r="F275" s="64" t="e">
        <f>SUM(F16+F17+F18+F31+F32+#REF!+F34+F52+F53+#REF!+F112+F113+F114+F115+F146+F147+F148+F186+F187+F188+F189+F200+F201+F208+F209+F210+F211+F212+F213+F219+F220+F226+F227+F245+F246)</f>
        <v>#REF!</v>
      </c>
      <c r="G275" s="64">
        <f>SUM(G16+G17+G18+G31+G32+G33+G34+G52+G53+G112+G113+G114+G115+G146+G147+G148+G186+G187+G188+G189+G200+G201+G208+G209+G210+G211+G212+G213+G219+G220+G226+G227+G245+G246)</f>
        <v>1134975</v>
      </c>
      <c r="H275" s="64">
        <f>SUM(H16+H17+H18+H31+H32+H33+H34+H52+H53+H112+H113+H114+H115+H146+H147+H148+H186+H187+H188+H189+H200+H201+H208+H209+H210+H211+H212+H213+H219+H220+H226+H227+H245+H246)</f>
        <v>1164975</v>
      </c>
      <c r="I275" s="127">
        <f t="shared" si="48"/>
        <v>102.6432300270931</v>
      </c>
    </row>
    <row r="276" spans="1:9" s="24" customFormat="1" ht="12.75">
      <c r="A276" s="21">
        <v>614000</v>
      </c>
      <c r="B276" s="21"/>
      <c r="C276" s="21"/>
      <c r="D276" s="22" t="s">
        <v>257</v>
      </c>
      <c r="E276" s="21" t="s">
        <v>176</v>
      </c>
      <c r="F276" s="62" t="e">
        <f>SUM(F277:F284)</f>
        <v>#REF!</v>
      </c>
      <c r="G276" s="62">
        <f t="shared" ref="G276:H276" si="55">SUM(G277:G284)</f>
        <v>11153650</v>
      </c>
      <c r="H276" s="62">
        <f t="shared" si="55"/>
        <v>11617450</v>
      </c>
      <c r="I276" s="127">
        <f t="shared" si="48"/>
        <v>104.15828002492458</v>
      </c>
    </row>
    <row r="277" spans="1:9" s="16" customFormat="1" ht="12.75">
      <c r="A277" s="25"/>
      <c r="B277" s="25">
        <v>614100</v>
      </c>
      <c r="C277" s="25"/>
      <c r="D277" s="26" t="s">
        <v>258</v>
      </c>
      <c r="E277" s="25" t="s">
        <v>269</v>
      </c>
      <c r="F277" s="64" t="e">
        <f>SUM(#REF!+F55+F117+F153+F154)</f>
        <v>#REF!</v>
      </c>
      <c r="G277" s="64">
        <f>SUM(G55+G56+G117+G153+G154)</f>
        <v>380000</v>
      </c>
      <c r="H277" s="64">
        <f>SUM(H55+H56+H117+H153+H154)</f>
        <v>393800</v>
      </c>
      <c r="I277" s="127">
        <f t="shared" si="48"/>
        <v>103.63157894736842</v>
      </c>
    </row>
    <row r="278" spans="1:9" s="16" customFormat="1" ht="12.75">
      <c r="A278" s="25"/>
      <c r="B278" s="25">
        <v>614200</v>
      </c>
      <c r="C278" s="25"/>
      <c r="D278" s="26" t="s">
        <v>259</v>
      </c>
      <c r="E278" s="25" t="s">
        <v>270</v>
      </c>
      <c r="F278" s="64" t="e">
        <f>SUM(F57+F58+F59+F60+F61+F62+F63+F64+#REF!+F65+F66+#REF!+#REF!+#REF!+F248+F249+F250+F252+F253+#REF!)</f>
        <v>#REF!</v>
      </c>
      <c r="G278" s="64">
        <f>SUM(G57+G58+G59+G60+G61+G62+G63+G64+G65+G66+G118+G119+G248+G249+G250+G251+G252+G253+G254)</f>
        <v>7164450</v>
      </c>
      <c r="H278" s="64">
        <f>SUM(H57+H58+H59+H60+H61+H62+H63+H64+H65+H66+H118+H119+H248+H249+H250+H251+H252+H253+H254)</f>
        <v>7164450</v>
      </c>
      <c r="I278" s="127">
        <f t="shared" si="48"/>
        <v>100</v>
      </c>
    </row>
    <row r="279" spans="1:9" s="16" customFormat="1" ht="12.75">
      <c r="A279" s="25"/>
      <c r="B279" s="25">
        <v>614300</v>
      </c>
      <c r="C279" s="25"/>
      <c r="D279" s="26" t="s">
        <v>261</v>
      </c>
      <c r="E279" s="25" t="s">
        <v>271</v>
      </c>
      <c r="F279" s="64" t="e">
        <f>SUM(#REF!+F67+F68+F69+F70+F72+F73+F74+F75+F76+F78+F79+F80+F82+F83+F84+F88+F89+F90+F120+#REF!)</f>
        <v>#REF!</v>
      </c>
      <c r="G279" s="64">
        <f>SUM(G67+G68+G69+G70+G71+G72+G73+G74+G75+G76+G77+G78+G79+G80+G81+G82+G83+G84+G88+G89+G120+G123)</f>
        <v>959000</v>
      </c>
      <c r="H279" s="64">
        <f>SUM(H67+H68+H69+H70+H71+H72+H73+H74+H75+H76+H77+H78+H79+H80+H81+H82+H83+H84+H88+H89+H120+H123)</f>
        <v>959000</v>
      </c>
      <c r="I279" s="127">
        <f t="shared" si="48"/>
        <v>100</v>
      </c>
    </row>
    <row r="280" spans="1:9" s="16" customFormat="1" ht="12.75">
      <c r="A280" s="25"/>
      <c r="B280" s="25">
        <v>614400</v>
      </c>
      <c r="C280" s="25"/>
      <c r="D280" s="26" t="s">
        <v>272</v>
      </c>
      <c r="E280" s="25" t="s">
        <v>273</v>
      </c>
      <c r="F280" s="64" t="e">
        <f>SUM(F36+F37+F38+#REF!+F91+F92+F93+F94+F95+F96+F97+F98+#REF!+#REF!+#REF!+#REF!+#REF!+#REF!+F156)</f>
        <v>#REF!</v>
      </c>
      <c r="G280" s="64">
        <f>SUM(G36+G37+G38+G90+G91+G92+G93+G94+G95+G96+G97+G98+G99+G100+G124+G125+G39+G155+G156)</f>
        <v>1813500</v>
      </c>
      <c r="H280" s="64">
        <f>SUM(H36+H37+H38+H90+H91+H92+H93+H94+H95+H96+H97+H98+H99+H100+H124+H125+H39+H155+H156)</f>
        <v>2213500</v>
      </c>
      <c r="I280" s="127">
        <f t="shared" si="48"/>
        <v>122.05679625034465</v>
      </c>
    </row>
    <row r="281" spans="1:9" s="16" customFormat="1" ht="12.75">
      <c r="A281" s="25"/>
      <c r="B281" s="26" t="s">
        <v>274</v>
      </c>
      <c r="C281" s="25"/>
      <c r="D281" s="26" t="s">
        <v>275</v>
      </c>
      <c r="E281" s="52" t="s">
        <v>380</v>
      </c>
      <c r="F281" s="64" t="e">
        <f>SUM(F40+F41+F126)</f>
        <v>#REF!</v>
      </c>
      <c r="G281" s="64">
        <f>SUM(G40+G41+G126)</f>
        <v>596700</v>
      </c>
      <c r="H281" s="64">
        <f>SUM(H40+H41+H126)</f>
        <v>596700</v>
      </c>
      <c r="I281" s="127">
        <f t="shared" si="48"/>
        <v>100</v>
      </c>
    </row>
    <row r="282" spans="1:9" s="16" customFormat="1" ht="12.75">
      <c r="A282" s="25"/>
      <c r="B282" s="26">
        <v>614700</v>
      </c>
      <c r="C282" s="25"/>
      <c r="D282" s="26" t="s">
        <v>276</v>
      </c>
      <c r="E282" s="52" t="s">
        <v>448</v>
      </c>
      <c r="F282" s="64"/>
      <c r="G282" s="64">
        <f>SUM(G42)</f>
        <v>5000</v>
      </c>
      <c r="H282" s="64">
        <f>SUM(H42)</f>
        <v>5000</v>
      </c>
      <c r="I282" s="127">
        <f t="shared" si="48"/>
        <v>100</v>
      </c>
    </row>
    <row r="283" spans="1:9" s="16" customFormat="1" ht="12.75">
      <c r="A283" s="25"/>
      <c r="B283" s="25">
        <v>614800</v>
      </c>
      <c r="C283" s="25"/>
      <c r="D283" s="26" t="s">
        <v>278</v>
      </c>
      <c r="E283" s="25" t="s">
        <v>277</v>
      </c>
      <c r="F283" s="64" t="e">
        <f>SUM(F44+F45)</f>
        <v>#REF!</v>
      </c>
      <c r="G283" s="64">
        <f>SUM(G44+G45)</f>
        <v>185000</v>
      </c>
      <c r="H283" s="64">
        <f>SUM(H44+H45)</f>
        <v>235000</v>
      </c>
      <c r="I283" s="127">
        <f t="shared" si="48"/>
        <v>127.02702702702702</v>
      </c>
    </row>
    <row r="284" spans="1:9" s="16" customFormat="1" ht="12.75">
      <c r="A284" s="25"/>
      <c r="B284" s="25">
        <v>614800</v>
      </c>
      <c r="C284" s="25"/>
      <c r="D284" s="26" t="s">
        <v>447</v>
      </c>
      <c r="E284" s="25" t="s">
        <v>279</v>
      </c>
      <c r="F284" s="64" t="e">
        <f>SUM(F43)</f>
        <v>#REF!</v>
      </c>
      <c r="G284" s="64">
        <f>SUM(G43)</f>
        <v>50000</v>
      </c>
      <c r="H284" s="64">
        <f>SUM(H43)</f>
        <v>50000</v>
      </c>
      <c r="I284" s="127">
        <f t="shared" si="48"/>
        <v>100</v>
      </c>
    </row>
    <row r="285" spans="1:9" s="24" customFormat="1" ht="12.75">
      <c r="A285" s="21">
        <v>616000</v>
      </c>
      <c r="B285" s="43"/>
      <c r="C285" s="21"/>
      <c r="D285" s="22" t="s">
        <v>280</v>
      </c>
      <c r="E285" s="21" t="s">
        <v>200</v>
      </c>
      <c r="F285" s="62" t="e">
        <f>SUM(F286)</f>
        <v>#REF!</v>
      </c>
      <c r="G285" s="62">
        <f t="shared" ref="G285:H285" si="56">SUM(G286)</f>
        <v>400000</v>
      </c>
      <c r="H285" s="62">
        <f t="shared" si="56"/>
        <v>400000</v>
      </c>
      <c r="I285" s="127">
        <f t="shared" si="48"/>
        <v>100</v>
      </c>
    </row>
    <row r="286" spans="1:9" s="16" customFormat="1" ht="12.75">
      <c r="A286" s="25"/>
      <c r="B286" s="44">
        <v>616100</v>
      </c>
      <c r="C286" s="25"/>
      <c r="D286" s="26" t="s">
        <v>281</v>
      </c>
      <c r="E286" s="25" t="s">
        <v>202</v>
      </c>
      <c r="F286" s="64" t="e">
        <f>SUM(F158)</f>
        <v>#REF!</v>
      </c>
      <c r="G286" s="64">
        <f t="shared" ref="G286:H286" si="57">SUM(G158)</f>
        <v>400000</v>
      </c>
      <c r="H286" s="64">
        <f t="shared" si="57"/>
        <v>400000</v>
      </c>
      <c r="I286" s="127">
        <f t="shared" si="48"/>
        <v>100</v>
      </c>
    </row>
    <row r="287" spans="1:9" s="24" customFormat="1" ht="12.75">
      <c r="A287" s="21">
        <v>810000</v>
      </c>
      <c r="B287" s="21"/>
      <c r="C287" s="21"/>
      <c r="D287" s="22" t="s">
        <v>287</v>
      </c>
      <c r="E287" s="51" t="s">
        <v>192</v>
      </c>
      <c r="F287" s="62" t="e">
        <f>SUM(F288:F291)</f>
        <v>#REF!</v>
      </c>
      <c r="G287" s="62">
        <f t="shared" ref="G287:H287" si="58">SUM(G288:G291)</f>
        <v>8778775</v>
      </c>
      <c r="H287" s="62">
        <f t="shared" si="58"/>
        <v>8553775</v>
      </c>
      <c r="I287" s="127">
        <f t="shared" si="48"/>
        <v>97.437000037021122</v>
      </c>
    </row>
    <row r="288" spans="1:9" s="16" customFormat="1" ht="12.75">
      <c r="A288" s="25"/>
      <c r="B288" s="25">
        <v>821100</v>
      </c>
      <c r="C288" s="25"/>
      <c r="D288" s="26" t="s">
        <v>54</v>
      </c>
      <c r="E288" s="25" t="s">
        <v>282</v>
      </c>
      <c r="F288" s="64" t="e">
        <f>SUM(F160)</f>
        <v>#REF!</v>
      </c>
      <c r="G288" s="64">
        <f t="shared" ref="G288:H288" si="59">SUM(G160)</f>
        <v>5000</v>
      </c>
      <c r="H288" s="64">
        <f t="shared" si="59"/>
        <v>5000</v>
      </c>
      <c r="I288" s="127">
        <f t="shared" si="48"/>
        <v>100</v>
      </c>
    </row>
    <row r="289" spans="1:9" s="16" customFormat="1" ht="12.75">
      <c r="A289" s="25"/>
      <c r="B289" s="25">
        <v>821300</v>
      </c>
      <c r="C289" s="25"/>
      <c r="D289" s="26" t="s">
        <v>72</v>
      </c>
      <c r="E289" s="25" t="s">
        <v>262</v>
      </c>
      <c r="F289" s="64" t="e">
        <f>SUM(F128+F129+#REF!+F192+F256)</f>
        <v>#REF!</v>
      </c>
      <c r="G289" s="64">
        <f>SUM(G21+G128+G129+G130+G131+G192+G256)</f>
        <v>582575</v>
      </c>
      <c r="H289" s="64">
        <f>SUM(H21+H128+H129+H130+H131+H192+H256)</f>
        <v>582575</v>
      </c>
      <c r="I289" s="127">
        <f t="shared" si="48"/>
        <v>100</v>
      </c>
    </row>
    <row r="290" spans="1:9" s="16" customFormat="1" ht="12.75">
      <c r="A290" s="25"/>
      <c r="B290" s="25">
        <v>821500</v>
      </c>
      <c r="C290" s="25"/>
      <c r="D290" s="26" t="s">
        <v>82</v>
      </c>
      <c r="E290" s="25" t="s">
        <v>283</v>
      </c>
      <c r="F290" s="64" t="e">
        <f>SUM(F22+#REF!+F161)</f>
        <v>#REF!</v>
      </c>
      <c r="G290" s="64">
        <f>SUM(G22+G161)</f>
        <v>120000</v>
      </c>
      <c r="H290" s="64">
        <f>SUM(H22+H161)</f>
        <v>120000</v>
      </c>
      <c r="I290" s="127">
        <f t="shared" si="48"/>
        <v>100</v>
      </c>
    </row>
    <row r="291" spans="1:9" s="16" customFormat="1" ht="12.75">
      <c r="A291" s="25"/>
      <c r="B291" s="25">
        <v>821600</v>
      </c>
      <c r="C291" s="25"/>
      <c r="D291" s="26" t="s">
        <v>91</v>
      </c>
      <c r="E291" s="25" t="s">
        <v>263</v>
      </c>
      <c r="F291" s="64" t="e">
        <f>SUM(F162+F163+F164+F165+F166+F167+F194)</f>
        <v>#REF!</v>
      </c>
      <c r="G291" s="64">
        <f>SUM(G132+G133+G162+G163+G164+G165+G166+G167+G194+G257)</f>
        <v>8071200</v>
      </c>
      <c r="H291" s="64">
        <f>SUM(H132+H133+H162+H163+H164+H165+H166+H167+H194+H257)</f>
        <v>7846200</v>
      </c>
      <c r="I291" s="127">
        <f t="shared" si="48"/>
        <v>97.212310437109721</v>
      </c>
    </row>
    <row r="292" spans="1:9" s="24" customFormat="1" ht="12.75">
      <c r="A292" s="21"/>
      <c r="B292" s="21"/>
      <c r="C292" s="21"/>
      <c r="D292" s="22" t="s">
        <v>150</v>
      </c>
      <c r="E292" s="51" t="s">
        <v>167</v>
      </c>
      <c r="F292" s="62" t="e">
        <f>SUM(F202)</f>
        <v>#REF!</v>
      </c>
      <c r="G292" s="62">
        <f t="shared" ref="G292:H292" si="60">SUM(G202)</f>
        <v>20000</v>
      </c>
      <c r="H292" s="62">
        <f t="shared" si="60"/>
        <v>20000</v>
      </c>
      <c r="I292" s="127">
        <f t="shared" si="48"/>
        <v>100</v>
      </c>
    </row>
    <row r="293" spans="1:9" s="16" customFormat="1" ht="12.75">
      <c r="A293" s="25"/>
      <c r="B293" s="25"/>
      <c r="C293" s="25"/>
      <c r="D293" s="26"/>
      <c r="E293" s="51" t="s">
        <v>268</v>
      </c>
      <c r="F293" s="62" t="e">
        <f>SUM(F261+F287+F292)</f>
        <v>#REF!</v>
      </c>
      <c r="G293" s="62">
        <f t="shared" ref="G293:H293" si="61">SUM(G261+G287+G292)</f>
        <v>32666200</v>
      </c>
      <c r="H293" s="62">
        <f t="shared" si="61"/>
        <v>33035000</v>
      </c>
      <c r="I293" s="127">
        <f t="shared" si="48"/>
        <v>101.12899572034702</v>
      </c>
    </row>
    <row r="294" spans="1:9" s="24" customFormat="1" ht="12.75">
      <c r="A294" s="21"/>
      <c r="B294" s="21">
        <v>823100</v>
      </c>
      <c r="C294" s="21"/>
      <c r="D294" s="22" t="s">
        <v>289</v>
      </c>
      <c r="E294" s="51" t="s">
        <v>284</v>
      </c>
      <c r="F294" s="62" t="e">
        <f>SUM(F168)</f>
        <v>#REF!</v>
      </c>
      <c r="G294" s="62">
        <f t="shared" ref="G294:H294" si="62">SUM(G168)</f>
        <v>1300000</v>
      </c>
      <c r="H294" s="62">
        <f t="shared" si="62"/>
        <v>1300000</v>
      </c>
      <c r="I294" s="127">
        <f t="shared" si="48"/>
        <v>100</v>
      </c>
    </row>
    <row r="295" spans="1:9" s="16" customFormat="1" ht="12.75">
      <c r="A295" s="25"/>
      <c r="B295" s="25"/>
      <c r="C295" s="25"/>
      <c r="D295" s="26"/>
      <c r="E295" s="51" t="s">
        <v>353</v>
      </c>
      <c r="F295" s="62" t="e">
        <f>SUM(F261+F287+F292+F294)</f>
        <v>#REF!</v>
      </c>
      <c r="G295" s="62">
        <f t="shared" ref="G295:H295" si="63">SUM(G261+G287+G292+G294)</f>
        <v>33966200</v>
      </c>
      <c r="H295" s="62">
        <f t="shared" si="63"/>
        <v>34335000</v>
      </c>
      <c r="I295" s="127">
        <f t="shared" si="48"/>
        <v>101.08578528066137</v>
      </c>
    </row>
    <row r="296" spans="1:9" s="36" customFormat="1" ht="12.75" hidden="1">
      <c r="D296" s="37"/>
      <c r="F296" s="38"/>
      <c r="G296" s="38"/>
      <c r="H296" s="38"/>
      <c r="I296" s="38"/>
    </row>
    <row r="297" spans="1:9" s="95" customFormat="1" ht="15.75">
      <c r="A297" s="116"/>
      <c r="B297" s="116"/>
      <c r="C297" s="116"/>
      <c r="D297" s="116"/>
      <c r="E297" s="116" t="s">
        <v>531</v>
      </c>
    </row>
    <row r="298" spans="1:9" s="95" customFormat="1" ht="15.75">
      <c r="A298" s="116"/>
      <c r="B298" s="116"/>
      <c r="C298" s="116"/>
      <c r="D298" s="116"/>
      <c r="E298" s="116" t="s">
        <v>532</v>
      </c>
    </row>
    <row r="299" spans="1:9" s="71" customFormat="1" ht="15.75">
      <c r="A299" s="114"/>
      <c r="B299" s="114"/>
      <c r="C299" s="114"/>
      <c r="D299" s="115"/>
      <c r="E299" s="114"/>
    </row>
    <row r="300" spans="1:9" s="71" customFormat="1" ht="15.75">
      <c r="A300" s="71" t="s">
        <v>581</v>
      </c>
      <c r="B300" s="95"/>
    </row>
    <row r="301" spans="1:9" s="71" customFormat="1" ht="15.75">
      <c r="A301" s="114"/>
      <c r="B301" s="114"/>
      <c r="C301" s="114"/>
      <c r="D301" s="115"/>
      <c r="E301" s="114"/>
    </row>
    <row r="302" spans="1:9" s="71" customFormat="1" ht="15.75">
      <c r="A302" s="114" t="s">
        <v>537</v>
      </c>
      <c r="B302" s="114"/>
      <c r="C302" s="114"/>
      <c r="D302" s="115"/>
      <c r="E302" s="114"/>
    </row>
    <row r="303" spans="1:9" s="71" customFormat="1" ht="15.75">
      <c r="A303" s="114" t="s">
        <v>533</v>
      </c>
      <c r="B303" s="114"/>
      <c r="C303" s="114"/>
      <c r="D303" s="115"/>
      <c r="E303" s="114"/>
    </row>
    <row r="304" spans="1:9" s="71" customFormat="1" ht="15.75">
      <c r="A304" s="114" t="s">
        <v>565</v>
      </c>
      <c r="B304" s="114"/>
      <c r="C304" s="114"/>
      <c r="D304" s="115"/>
      <c r="E304" s="114"/>
    </row>
    <row r="305" spans="1:5" s="71" customFormat="1" ht="15.75">
      <c r="A305" s="114"/>
      <c r="B305" s="114"/>
      <c r="C305" s="114"/>
      <c r="D305" s="115"/>
      <c r="E305" s="114"/>
    </row>
    <row r="306" spans="1:5" s="71" customFormat="1" ht="15.75">
      <c r="A306" s="114"/>
      <c r="B306" s="114"/>
      <c r="C306" s="114"/>
      <c r="D306" s="115"/>
      <c r="E306" s="116" t="s">
        <v>534</v>
      </c>
    </row>
    <row r="307" spans="1:5" s="71" customFormat="1" ht="15.75">
      <c r="A307" s="114"/>
      <c r="B307" s="114"/>
      <c r="C307" s="114"/>
      <c r="D307" s="115"/>
      <c r="E307" s="116" t="s">
        <v>535</v>
      </c>
    </row>
    <row r="308" spans="1:5" s="71" customFormat="1" ht="15.75">
      <c r="A308" s="114"/>
      <c r="B308" s="114"/>
      <c r="C308" s="114"/>
      <c r="D308" s="115"/>
      <c r="E308" s="116"/>
    </row>
    <row r="309" spans="1:5" s="71" customFormat="1" ht="15.75">
      <c r="A309" s="71" t="s">
        <v>581</v>
      </c>
      <c r="B309" s="95"/>
    </row>
    <row r="310" spans="1:5" s="71" customFormat="1" ht="15.75">
      <c r="A310" s="114"/>
      <c r="B310" s="114"/>
      <c r="C310" s="114"/>
      <c r="D310" s="115"/>
      <c r="E310" s="116"/>
    </row>
    <row r="311" spans="1:5" s="71" customFormat="1" ht="15.75">
      <c r="A311" s="114" t="s">
        <v>538</v>
      </c>
      <c r="B311" s="114"/>
      <c r="C311" s="114"/>
      <c r="D311" s="115"/>
      <c r="E311" s="114"/>
    </row>
    <row r="312" spans="1:5" s="71" customFormat="1" ht="15.75">
      <c r="A312" s="114"/>
      <c r="B312" s="114"/>
      <c r="C312" s="114"/>
      <c r="D312" s="115"/>
      <c r="E312" s="114"/>
    </row>
    <row r="313" spans="1:5" s="71" customFormat="1" ht="15.75">
      <c r="A313" s="114"/>
      <c r="B313" s="114"/>
      <c r="C313" s="114"/>
      <c r="D313" s="115"/>
      <c r="E313" s="114"/>
    </row>
    <row r="314" spans="1:5" s="71" customFormat="1" ht="15.75">
      <c r="A314" s="114" t="s">
        <v>592</v>
      </c>
      <c r="B314" s="114"/>
      <c r="C314" s="114"/>
      <c r="D314" s="115"/>
      <c r="E314" s="114" t="s">
        <v>582</v>
      </c>
    </row>
    <row r="315" spans="1:5" s="71" customFormat="1" ht="15.75">
      <c r="A315" s="114" t="s">
        <v>593</v>
      </c>
      <c r="B315" s="114"/>
      <c r="C315" s="114"/>
      <c r="D315" s="115"/>
      <c r="E315" s="114" t="s">
        <v>583</v>
      </c>
    </row>
    <row r="316" spans="1:5" s="71" customFormat="1" ht="15.75">
      <c r="A316" s="114"/>
      <c r="B316" s="114" t="s">
        <v>536</v>
      </c>
      <c r="C316" s="114"/>
      <c r="D316" s="115"/>
      <c r="E316" s="115" t="s">
        <v>571</v>
      </c>
    </row>
    <row r="317" spans="1:5">
      <c r="A317" s="84"/>
      <c r="B317" s="84"/>
      <c r="C317" s="84"/>
      <c r="D317" s="85"/>
      <c r="E317" s="84"/>
    </row>
    <row r="318" spans="1:5">
      <c r="A318" s="84"/>
      <c r="B318" s="84"/>
      <c r="C318" s="84"/>
      <c r="D318" s="85"/>
      <c r="E318" s="84"/>
    </row>
  </sheetData>
  <printOptions horizontalCentered="1"/>
  <pageMargins left="0.11811023622047245" right="0.11811023622047245" top="1.0629921259842521" bottom="1.1023622047244095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naslovna strana </vt:lpstr>
      <vt:lpstr>(prihodi)</vt:lpstr>
      <vt:lpstr>(izdaci)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2026-04-30T09:24:27Z</cp:lastPrinted>
  <dcterms:created xsi:type="dcterms:W3CDTF">2016-11-03T07:20:33Z</dcterms:created>
  <dcterms:modified xsi:type="dcterms:W3CDTF">2026-04-30T09:29:53Z</dcterms:modified>
</cp:coreProperties>
</file>