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20" windowWidth="18990" windowHeight="11760"/>
  </bookViews>
  <sheets>
    <sheet name="naslovna strana " sheetId="8" r:id="rId1"/>
    <sheet name="(prihodi)" sheetId="4" r:id="rId2"/>
    <sheet name="(izdaci) " sheetId="9" r:id="rId3"/>
    <sheet name="Sheet1" sheetId="1" r:id="rId4"/>
    <sheet name="Sheet2" sheetId="2" r:id="rId5"/>
    <sheet name="Sheet3" sheetId="3" r:id="rId6"/>
  </sheets>
  <definedNames>
    <definedName name="_xlnm.Print_Titles" localSheetId="2">'(izdaci) '!$3:$5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71" i="9"/>
  <c r="I71" s="1"/>
  <c r="G64"/>
  <c r="I64" s="1"/>
  <c r="G52"/>
  <c r="I52" s="1"/>
  <c r="G217"/>
  <c r="G215"/>
  <c r="G214"/>
  <c r="G213"/>
  <c r="G212"/>
  <c r="G211"/>
  <c r="G209"/>
  <c r="G207"/>
  <c r="G206"/>
  <c r="G205"/>
  <c r="G204"/>
  <c r="G203"/>
  <c r="G202"/>
  <c r="G201"/>
  <c r="G199"/>
  <c r="G198"/>
  <c r="G197"/>
  <c r="G196"/>
  <c r="G195"/>
  <c r="G194"/>
  <c r="G193"/>
  <c r="G192"/>
  <c r="G190"/>
  <c r="G188"/>
  <c r="G187"/>
  <c r="G181"/>
  <c r="G179"/>
  <c r="G178"/>
  <c r="G177"/>
  <c r="G175"/>
  <c r="G174"/>
  <c r="G173"/>
  <c r="G172"/>
  <c r="G171"/>
  <c r="G170"/>
  <c r="G169"/>
  <c r="G168"/>
  <c r="G166"/>
  <c r="G164"/>
  <c r="G163"/>
  <c r="G158"/>
  <c r="G157"/>
  <c r="G152"/>
  <c r="G151"/>
  <c r="G149"/>
  <c r="G147"/>
  <c r="G146"/>
  <c r="G145"/>
  <c r="G144"/>
  <c r="G143"/>
  <c r="G142"/>
  <c r="G141"/>
  <c r="G136"/>
  <c r="G135"/>
  <c r="G134"/>
  <c r="G133"/>
  <c r="G132"/>
  <c r="G131"/>
  <c r="G126"/>
  <c r="G125"/>
  <c r="G124"/>
  <c r="G122"/>
  <c r="G121"/>
  <c r="G120"/>
  <c r="G119"/>
  <c r="G118"/>
  <c r="G117"/>
  <c r="G116"/>
  <c r="G115"/>
  <c r="G112"/>
  <c r="G111"/>
  <c r="G110"/>
  <c r="G109"/>
  <c r="G108"/>
  <c r="G107"/>
  <c r="G106"/>
  <c r="G105"/>
  <c r="G103"/>
  <c r="G101"/>
  <c r="G100"/>
  <c r="G95"/>
  <c r="G93"/>
  <c r="G92"/>
  <c r="G91"/>
  <c r="G90"/>
  <c r="G89"/>
  <c r="G88"/>
  <c r="G83"/>
  <c r="G82"/>
  <c r="G81"/>
  <c r="G80"/>
  <c r="G79"/>
  <c r="G78"/>
  <c r="G77"/>
  <c r="G76"/>
  <c r="G74"/>
  <c r="G72"/>
  <c r="G69"/>
  <c r="G68"/>
  <c r="G67"/>
  <c r="G66"/>
  <c r="G65"/>
  <c r="G63"/>
  <c r="G62"/>
  <c r="G61"/>
  <c r="G60"/>
  <c r="G59"/>
  <c r="G58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0"/>
  <c r="G19"/>
  <c r="G18"/>
  <c r="G17"/>
  <c r="G16"/>
  <c r="G11"/>
  <c r="G10"/>
  <c r="G9"/>
  <c r="G101" i="4"/>
  <c r="G100"/>
  <c r="G96"/>
  <c r="G93"/>
  <c r="G92"/>
  <c r="G89"/>
  <c r="G88"/>
  <c r="G85"/>
  <c r="G84"/>
  <c r="G83"/>
  <c r="G82"/>
  <c r="G80"/>
  <c r="G78"/>
  <c r="G77"/>
  <c r="G76"/>
  <c r="G74"/>
  <c r="G73"/>
  <c r="G72"/>
  <c r="G69"/>
  <c r="G68"/>
  <c r="G66"/>
  <c r="G64"/>
  <c r="G61"/>
  <c r="G60"/>
  <c r="G59"/>
  <c r="G58"/>
  <c r="G55"/>
  <c r="G52"/>
  <c r="G49"/>
  <c r="G47"/>
  <c r="G44"/>
  <c r="G41"/>
  <c r="G40"/>
  <c r="G39"/>
  <c r="G37"/>
  <c r="G33"/>
  <c r="G31"/>
  <c r="G29"/>
  <c r="G26"/>
  <c r="G25"/>
  <c r="G24"/>
  <c r="G23"/>
  <c r="G22"/>
  <c r="G21"/>
  <c r="G18"/>
  <c r="G17"/>
  <c r="G15"/>
  <c r="G13"/>
  <c r="G12"/>
  <c r="G11"/>
  <c r="G156" i="9"/>
  <c r="G155" s="1"/>
  <c r="G159" s="1"/>
  <c r="I125"/>
  <c r="I217"/>
  <c r="I215"/>
  <c r="I214"/>
  <c r="I213"/>
  <c r="I212"/>
  <c r="I211"/>
  <c r="I209"/>
  <c r="I207"/>
  <c r="I206"/>
  <c r="I205"/>
  <c r="I204"/>
  <c r="I203"/>
  <c r="I202"/>
  <c r="I201"/>
  <c r="I199"/>
  <c r="I198"/>
  <c r="I197"/>
  <c r="I196"/>
  <c r="I195"/>
  <c r="I194"/>
  <c r="I193"/>
  <c r="I192"/>
  <c r="I190"/>
  <c r="I188"/>
  <c r="I187"/>
  <c r="I181"/>
  <c r="I179"/>
  <c r="I178"/>
  <c r="I177"/>
  <c r="I175"/>
  <c r="I174"/>
  <c r="I173"/>
  <c r="I172"/>
  <c r="I171"/>
  <c r="I170"/>
  <c r="I169"/>
  <c r="I168"/>
  <c r="I166"/>
  <c r="I164"/>
  <c r="I163"/>
  <c r="I158"/>
  <c r="I157"/>
  <c r="I152"/>
  <c r="I151"/>
  <c r="I149"/>
  <c r="I147"/>
  <c r="I146"/>
  <c r="I145"/>
  <c r="I144"/>
  <c r="I143"/>
  <c r="I142"/>
  <c r="I141"/>
  <c r="I136"/>
  <c r="I135"/>
  <c r="I134"/>
  <c r="I133"/>
  <c r="I132"/>
  <c r="I131"/>
  <c r="I126"/>
  <c r="I124"/>
  <c r="I122"/>
  <c r="I121"/>
  <c r="I120"/>
  <c r="I119"/>
  <c r="I118"/>
  <c r="I117"/>
  <c r="I116"/>
  <c r="I115"/>
  <c r="I113"/>
  <c r="I112"/>
  <c r="I111"/>
  <c r="I110"/>
  <c r="I109"/>
  <c r="I108"/>
  <c r="I107"/>
  <c r="I106"/>
  <c r="I105"/>
  <c r="I103"/>
  <c r="I101"/>
  <c r="I100"/>
  <c r="I95"/>
  <c r="I93"/>
  <c r="I92"/>
  <c r="I91"/>
  <c r="I90"/>
  <c r="I89"/>
  <c r="I88"/>
  <c r="I83"/>
  <c r="I82"/>
  <c r="I81"/>
  <c r="I80"/>
  <c r="I79"/>
  <c r="I78"/>
  <c r="I77"/>
  <c r="I76"/>
  <c r="I74"/>
  <c r="I72"/>
  <c r="I69"/>
  <c r="I68"/>
  <c r="I67"/>
  <c r="I66"/>
  <c r="I65"/>
  <c r="I63"/>
  <c r="I62"/>
  <c r="I61"/>
  <c r="I60"/>
  <c r="I59"/>
  <c r="I58"/>
  <c r="I53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0"/>
  <c r="I19"/>
  <c r="I18"/>
  <c r="I17"/>
  <c r="I16"/>
  <c r="I11"/>
  <c r="I10"/>
  <c r="I9"/>
  <c r="H210"/>
  <c r="H208"/>
  <c r="H200"/>
  <c r="H191"/>
  <c r="H189"/>
  <c r="H186"/>
  <c r="H180"/>
  <c r="H176"/>
  <c r="H167"/>
  <c r="H165"/>
  <c r="H162"/>
  <c r="H156"/>
  <c r="H150"/>
  <c r="H148"/>
  <c r="H140"/>
  <c r="H130"/>
  <c r="H123"/>
  <c r="H114"/>
  <c r="H104"/>
  <c r="H102"/>
  <c r="H99"/>
  <c r="H94"/>
  <c r="H87"/>
  <c r="H86" s="1"/>
  <c r="H75"/>
  <c r="H73"/>
  <c r="H70"/>
  <c r="H57"/>
  <c r="H21"/>
  <c r="H15"/>
  <c r="H8"/>
  <c r="H7" s="1"/>
  <c r="H12" s="1"/>
  <c r="G210"/>
  <c r="G208"/>
  <c r="G200"/>
  <c r="G191"/>
  <c r="G189"/>
  <c r="G186"/>
  <c r="G180"/>
  <c r="G176"/>
  <c r="G167"/>
  <c r="G165"/>
  <c r="G162"/>
  <c r="G150"/>
  <c r="G148"/>
  <c r="G140"/>
  <c r="G130"/>
  <c r="G129" s="1"/>
  <c r="G137" s="1"/>
  <c r="G123"/>
  <c r="G114"/>
  <c r="G104"/>
  <c r="G102"/>
  <c r="G99"/>
  <c r="G94"/>
  <c r="G87"/>
  <c r="G86" s="1"/>
  <c r="G75"/>
  <c r="G73"/>
  <c r="G70"/>
  <c r="G57"/>
  <c r="G21"/>
  <c r="G15"/>
  <c r="G8"/>
  <c r="G7" s="1"/>
  <c r="G12" s="1"/>
  <c r="I101" i="4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9"/>
  <c r="I37"/>
  <c r="I33"/>
  <c r="I31"/>
  <c r="I29"/>
  <c r="I26"/>
  <c r="I25"/>
  <c r="I24"/>
  <c r="I23"/>
  <c r="I22"/>
  <c r="I21"/>
  <c r="I18"/>
  <c r="I17"/>
  <c r="I15"/>
  <c r="I13"/>
  <c r="I12"/>
  <c r="I11"/>
  <c r="I103"/>
  <c r="H103"/>
  <c r="H99"/>
  <c r="H98" s="1"/>
  <c r="H97" s="1"/>
  <c r="H95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3"/>
  <c r="G99"/>
  <c r="G98" s="1"/>
  <c r="G97" s="1"/>
  <c r="G95"/>
  <c r="G94" s="1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F99"/>
  <c r="I210" i="9" l="1"/>
  <c r="I208"/>
  <c r="I200"/>
  <c r="I191"/>
  <c r="I189"/>
  <c r="I180"/>
  <c r="I176"/>
  <c r="I167"/>
  <c r="I165"/>
  <c r="I156"/>
  <c r="I150"/>
  <c r="I148"/>
  <c r="I130"/>
  <c r="I123"/>
  <c r="I114"/>
  <c r="I104"/>
  <c r="I102"/>
  <c r="I94"/>
  <c r="I75"/>
  <c r="I73"/>
  <c r="I70"/>
  <c r="I21"/>
  <c r="I15"/>
  <c r="I97" i="4"/>
  <c r="I99"/>
  <c r="I95"/>
  <c r="I90"/>
  <c r="I86"/>
  <c r="I81"/>
  <c r="I79"/>
  <c r="I75"/>
  <c r="I71"/>
  <c r="I67"/>
  <c r="I65"/>
  <c r="I63"/>
  <c r="I53"/>
  <c r="I50"/>
  <c r="I48"/>
  <c r="I46"/>
  <c r="I43"/>
  <c r="I38"/>
  <c r="I36"/>
  <c r="I32"/>
  <c r="I30"/>
  <c r="I28"/>
  <c r="I19"/>
  <c r="I16"/>
  <c r="I14"/>
  <c r="H185" i="9"/>
  <c r="I186"/>
  <c r="H161"/>
  <c r="H182" s="1"/>
  <c r="I162"/>
  <c r="H155"/>
  <c r="H139"/>
  <c r="H153" s="1"/>
  <c r="I140"/>
  <c r="H129"/>
  <c r="H98"/>
  <c r="H127" s="1"/>
  <c r="I99"/>
  <c r="H96"/>
  <c r="I87"/>
  <c r="I86"/>
  <c r="H56"/>
  <c r="H84" s="1"/>
  <c r="I57"/>
  <c r="H14"/>
  <c r="I8"/>
  <c r="I12"/>
  <c r="I7"/>
  <c r="G185"/>
  <c r="G216" s="1"/>
  <c r="G161"/>
  <c r="G182" s="1"/>
  <c r="G139"/>
  <c r="G153" s="1"/>
  <c r="G98"/>
  <c r="G127" s="1"/>
  <c r="G96"/>
  <c r="G56"/>
  <c r="G84" s="1"/>
  <c r="G14"/>
  <c r="G54" s="1"/>
  <c r="H218"/>
  <c r="I98" i="4"/>
  <c r="H94"/>
  <c r="I94" s="1"/>
  <c r="I91"/>
  <c r="I87"/>
  <c r="H70"/>
  <c r="H56"/>
  <c r="I57"/>
  <c r="I54"/>
  <c r="I51"/>
  <c r="H45"/>
  <c r="H35"/>
  <c r="H27"/>
  <c r="I20"/>
  <c r="H9"/>
  <c r="I10"/>
  <c r="G70"/>
  <c r="G56"/>
  <c r="G45"/>
  <c r="G35"/>
  <c r="G27"/>
  <c r="G9"/>
  <c r="F180" i="9"/>
  <c r="F103" i="4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185" i="9" l="1"/>
  <c r="I161"/>
  <c r="I182"/>
  <c r="I139"/>
  <c r="I153"/>
  <c r="I127"/>
  <c r="I96"/>
  <c r="I56"/>
  <c r="I84"/>
  <c r="H8" i="4"/>
  <c r="I70"/>
  <c r="I56"/>
  <c r="I45"/>
  <c r="I27"/>
  <c r="I9"/>
  <c r="H216" i="9"/>
  <c r="I216" s="1"/>
  <c r="H159"/>
  <c r="I159" s="1"/>
  <c r="I155"/>
  <c r="H137"/>
  <c r="I137" s="1"/>
  <c r="I129"/>
  <c r="I98"/>
  <c r="H54"/>
  <c r="I14"/>
  <c r="G218"/>
  <c r="I218" s="1"/>
  <c r="G183"/>
  <c r="H34" i="4"/>
  <c r="I35"/>
  <c r="G34"/>
  <c r="G8"/>
  <c r="F56"/>
  <c r="F27"/>
  <c r="F98"/>
  <c r="F70"/>
  <c r="F45"/>
  <c r="F35"/>
  <c r="F9"/>
  <c r="F8" s="1"/>
  <c r="F210" i="9"/>
  <c r="F208"/>
  <c r="F200"/>
  <c r="F191"/>
  <c r="F189"/>
  <c r="F186"/>
  <c r="F176"/>
  <c r="F167"/>
  <c r="F165"/>
  <c r="F162"/>
  <c r="F156"/>
  <c r="F150"/>
  <c r="F148"/>
  <c r="F140"/>
  <c r="F130"/>
  <c r="F123"/>
  <c r="F114"/>
  <c r="F104"/>
  <c r="F102"/>
  <c r="F99"/>
  <c r="F94"/>
  <c r="F87"/>
  <c r="F86" s="1"/>
  <c r="F75"/>
  <c r="F73"/>
  <c r="F70"/>
  <c r="F57"/>
  <c r="F21"/>
  <c r="F15"/>
  <c r="F8"/>
  <c r="F139" l="1"/>
  <c r="I8" i="4"/>
  <c r="I34"/>
  <c r="I54" i="9"/>
  <c r="H183"/>
  <c r="I183" s="1"/>
  <c r="H102" i="4"/>
  <c r="H107" s="1"/>
  <c r="G102"/>
  <c r="G107" s="1"/>
  <c r="F97"/>
  <c r="F34"/>
  <c r="F161" i="9"/>
  <c r="F182" s="1"/>
  <c r="F98"/>
  <c r="F127" s="1"/>
  <c r="F153"/>
  <c r="F155"/>
  <c r="F185"/>
  <c r="F216" s="1"/>
  <c r="F129"/>
  <c r="F56"/>
  <c r="F96"/>
  <c r="F14"/>
  <c r="F54" s="1"/>
  <c r="F7"/>
  <c r="I102" i="4" l="1"/>
  <c r="I107" s="1"/>
  <c r="F218" i="9"/>
  <c r="F102" i="4"/>
  <c r="F159" i="9"/>
  <c r="F137"/>
  <c r="F84"/>
  <c r="F12"/>
  <c r="F107" i="4" l="1"/>
  <c r="F183" i="9"/>
</calcChain>
</file>

<file path=xl/sharedStrings.xml><?xml version="1.0" encoding="utf-8"?>
<sst xmlns="http://schemas.openxmlformats.org/spreadsheetml/2006/main" count="720" uniqueCount="438">
  <si>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</si>
  <si>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</si>
  <si>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</si>
  <si>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</si>
  <si>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</si>
  <si>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</si>
  <si>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</si>
  <si>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</si>
  <si>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</si>
  <si>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</si>
  <si>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</si>
  <si>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</si>
  <si>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</si>
  <si>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</si>
  <si>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</si>
  <si>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</si>
  <si>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</si>
  <si>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</si>
  <si>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</si>
  <si>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</si>
  <si>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</si>
  <si>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</si>
  <si>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</si>
  <si>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</si>
  <si>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</si>
  <si>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</si>
  <si>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</si>
  <si>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</si>
  <si>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</si>
  <si>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</si>
  <si>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</si>
  <si>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</si>
  <si>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</si>
  <si>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</si>
  <si>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</si>
  <si>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</si>
  <si>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</si>
  <si>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</si>
  <si>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</si>
  <si>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</si>
  <si>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</si>
  <si>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</si>
  <si>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</si>
  <si>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</si>
  <si>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</si>
  <si>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</si>
  <si>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</si>
  <si>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</si>
  <si>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</si>
  <si>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</si>
  <si>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</si>
  <si>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</si>
  <si>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</si>
  <si>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</si>
  <si>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</si>
  <si>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</si>
  <si>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</si>
  <si>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</si>
  <si>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</si>
  <si>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</si>
  <si>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</si>
  <si>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</si>
  <si>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</si>
  <si>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</si>
  <si>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</si>
  <si>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</si>
  <si>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</si>
  <si>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</si>
  <si>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</si>
  <si>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</si>
  <si>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</si>
  <si>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</si>
  <si>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</si>
  <si>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</si>
  <si>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</si>
  <si>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</si>
  <si>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</si>
  <si>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</si>
  <si>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</si>
  <si>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</si>
  <si>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</si>
  <si>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</si>
  <si>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</si>
  <si>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</si>
  <si>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</si>
  <si>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</si>
  <si>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</si>
  <si>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</si>
  <si>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</si>
  <si>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</si>
  <si>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</si>
  <si>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</si>
  <si>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</si>
  <si>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</si>
  <si>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</si>
  <si>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</si>
  <si>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</si>
  <si>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</si>
  <si>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</si>
  <si>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</si>
  <si>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</si>
  <si>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</si>
  <si>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</si>
  <si>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</si>
  <si>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</si>
  <si>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</si>
  <si>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</si>
  <si>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</si>
  <si>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</si>
  <si>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</si>
  <si>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</si>
  <si>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</si>
  <si>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</si>
  <si>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</si>
  <si>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</si>
  <si>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</si>
  <si>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</si>
  <si>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</si>
  <si>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</si>
  <si>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</si>
  <si>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</si>
  <si>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</si>
  <si>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</si>
  <si>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</si>
  <si>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</si>
  <si>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</si>
  <si>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</si>
  <si>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</si>
  <si>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</si>
  <si>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</si>
  <si>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</si>
  <si>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</si>
  <si>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</si>
  <si>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</si>
  <si>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</si>
  <si>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</si>
  <si>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</si>
  <si>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</si>
  <si>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</si>
  <si>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</si>
  <si>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</si>
  <si>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</si>
  <si>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</si>
  <si>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</si>
  <si>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</si>
  <si>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</si>
  <si>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</si>
  <si>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</si>
  <si>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</si>
  <si>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</si>
  <si>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</si>
  <si>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</si>
  <si>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</si>
  <si>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</si>
  <si>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</si>
  <si>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</si>
  <si>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</si>
  <si>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</si>
  <si>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</si>
  <si>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</si>
  <si>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</si>
  <si>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</si>
  <si>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</si>
  <si>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</si>
  <si>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</si>
  <si>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</si>
  <si>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</si>
  <si>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</si>
  <si>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</si>
  <si>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</si>
  <si>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</si>
  <si>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</si>
  <si>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</si>
  <si>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</si>
  <si>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</si>
  <si>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</si>
  <si>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</si>
  <si>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</si>
  <si>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</si>
  <si>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</si>
  <si>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</si>
  <si>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</si>
  <si>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</si>
  <si>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</si>
  <si>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</si>
  <si>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</si>
  <si>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</si>
  <si>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</si>
  <si>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</si>
  <si>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</si>
  <si>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</si>
  <si>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</si>
  <si>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</si>
  <si>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</si>
  <si>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</si>
  <si>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</si>
  <si>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</si>
  <si>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</si>
  <si>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</si>
  <si>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</si>
  <si>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</si>
  <si>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</si>
  <si>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</si>
  <si>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</si>
  <si>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</si>
  <si>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</si>
  <si>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</si>
  <si>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</si>
  <si>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</si>
  <si>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</si>
  <si>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</si>
  <si>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</si>
  <si>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</si>
  <si>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</si>
  <si>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</si>
  <si>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</si>
  <si>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</si>
  <si>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</si>
  <si>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</si>
  <si>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</si>
  <si>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</si>
  <si>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</si>
  <si>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</si>
  <si>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</si>
  <si>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</si>
  <si>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</si>
  <si>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</si>
  <si>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</si>
  <si>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</si>
  <si>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</si>
  <si>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</si>
  <si>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</si>
  <si>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</si>
  <si>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</si>
  <si>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</si>
  <si>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</si>
  <si>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Stipendije za nadarene studente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</si>
  <si>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</si>
  <si>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</si>
  <si>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</si>
  <si>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</si>
  <si>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</si>
  <si>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</si>
  <si>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</si>
  <si>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</si>
  <si>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</si>
  <si>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</si>
  <si>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</si>
  <si>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</si>
  <si>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</si>
  <si>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</si>
  <si>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</si>
  <si>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</si>
  <si>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</si>
  <si>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</si>
  <si>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</si>
  <si>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</si>
  <si>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</si>
  <si>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</si>
  <si>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</si>
  <si>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</si>
  <si>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</si>
  <si>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</si>
  <si>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</si>
  <si>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</si>
  <si>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</si>
  <si>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</si>
  <si>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</si>
  <si>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</si>
  <si>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</si>
  <si>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</si>
  <si>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</si>
  <si>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</si>
  <si>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</si>
  <si>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</si>
  <si>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</si>
  <si>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</si>
  <si>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</si>
  <si>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</si>
  <si>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</si>
  <si>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</si>
  <si>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</si>
  <si>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</si>
  <si>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</si>
  <si>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</si>
  <si>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</si>
  <si>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</si>
  <si>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</si>
  <si>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</si>
  <si>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</si>
  <si>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</si>
  <si>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</si>
  <si>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</si>
  <si>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</si>
  <si>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</si>
  <si>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</si>
  <si>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</si>
  <si>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</si>
  <si>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</si>
  <si>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</si>
  <si>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</si>
  <si>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</si>
  <si>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vijećnicima</t>
  </si>
  <si>
    <t>UKUPNI IZDACI POTROŠAČKE JEDINICE 100211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</si>
  <si>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</si>
  <si>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</si>
  <si>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</si>
  <si>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</si>
  <si>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</si>
  <si>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</si>
  <si>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</si>
  <si>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</si>
  <si>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</si>
  <si>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</si>
  <si>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</si>
  <si>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</si>
  <si>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</si>
  <si>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</si>
  <si>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</si>
  <si>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</si>
  <si>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</si>
  <si>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</si>
  <si>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</si>
  <si>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</si>
  <si>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</si>
  <si>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</si>
  <si>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</si>
  <si>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</si>
  <si>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</si>
  <si>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</si>
  <si>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</si>
  <si>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</si>
  <si>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</si>
  <si>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</si>
  <si>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</si>
  <si>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</si>
  <si>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</si>
  <si>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</si>
  <si>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</si>
  <si>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</si>
  <si>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</si>
  <si>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</si>
  <si>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</si>
  <si>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</si>
  <si>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</si>
  <si>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</si>
  <si>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</si>
  <si>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</si>
  <si>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</si>
  <si>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</si>
  <si>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</si>
  <si>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</si>
  <si>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</si>
  <si>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</si>
  <si>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</si>
  <si>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</si>
  <si>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</si>
  <si>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</si>
  <si>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</si>
  <si>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</si>
  <si>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</si>
  <si>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</si>
  <si>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</si>
  <si>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</si>
  <si>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</si>
  <si>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Podrška projektu deminiranja na području općine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</si>
  <si>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</si>
  <si>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</si>
  <si>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</si>
  <si>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</si>
  <si>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</si>
  <si>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</si>
  <si>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</si>
  <si>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</si>
  <si>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</si>
  <si>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</si>
  <si>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</si>
  <si>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</si>
  <si>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</si>
  <si>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</si>
  <si>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</si>
  <si>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</si>
  <si>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</si>
  <si>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</si>
  <si>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</si>
  <si>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</si>
  <si>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</si>
  <si>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1.1.12.</t>
  </si>
  <si>
    <t>1.3.3.1.</t>
  </si>
  <si>
    <t>Prihodi od indirektnih poreza na ime finan.autocesta i dr.cesta u FBiH</t>
  </si>
  <si>
    <t xml:space="preserve">UKUPNI PRIHODI </t>
  </si>
  <si>
    <t xml:space="preserve"> I -1.GRADONAČELNIK</t>
  </si>
  <si>
    <t>Sufinansiranje nabavke opreme za JP i JU čiji je osnivač Grad</t>
  </si>
  <si>
    <t xml:space="preserve"> I -6.SLUŽBA ZA POSLOVE GRADONAČELNIKA/ GRADONAČELNICE I GRADSKOG VIJEĆA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</si>
  <si>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</si>
  <si>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</si>
  <si>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</si>
  <si>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</si>
  <si>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I-3.SLUŽBA ZA LOKALNI EKONOMSKI  RAZVOJ,    KOMUNALNE POSLOVE, ZAŠTITU OKOLINE I JAVNE NABAVKE</t>
  </si>
  <si>
    <t>2.8.1.2.</t>
  </si>
  <si>
    <t xml:space="preserve">Transferi mjesnim zajednicama za rad savjeta </t>
  </si>
  <si>
    <t>Sufinansiranje cijene vodosnabdijevanja za socijalno ugrožene porodice po javnom pozivu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</si>
  <si>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</si>
  <si>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</si>
  <si>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</si>
  <si>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</si>
  <si>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</si>
  <si>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</si>
  <si>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</si>
  <si>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 xml:space="preserve">Izdaci za održavanje poslovnih prostora u vlasništvu Grada </t>
  </si>
  <si>
    <t xml:space="preserve">Izdaci za održavanje objekata kolektivnog stanovanja </t>
  </si>
  <si>
    <t>1.2.31.</t>
  </si>
  <si>
    <t>Transfer za udruženja građana koja okupljaju osobe sa invaliditetom</t>
  </si>
  <si>
    <t>1.2.32.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</si>
  <si>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</si>
  <si>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</si>
  <si>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</si>
  <si>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</si>
  <si>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</si>
  <si>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3.1.1.3.</t>
  </si>
  <si>
    <t xml:space="preserve">                          </t>
  </si>
  <si>
    <t xml:space="preserve">                            IZVJEŠTAJ  O IZVRŠENJU  BUDŽETA  GRADA  VISOKO</t>
  </si>
  <si>
    <t>PROCENAT IZVRŠENJA</t>
  </si>
  <si>
    <t>Izdaci za naknade članovima Izborne komisije</t>
  </si>
  <si>
    <t>BOSNA I HERCEGOVINA</t>
  </si>
  <si>
    <t>FEDERACIJA BOSNE I HERCEGOVINE</t>
  </si>
  <si>
    <t>ZENIČKO-DOBOJSKI KANTON</t>
  </si>
  <si>
    <t>GRAD VISOKO</t>
  </si>
  <si>
    <t xml:space="preserve">SLUŽBA ZA FINANSIJE,PRIVREDU </t>
  </si>
  <si>
    <t>I DRUŠTVENE DJELATNOSTI</t>
  </si>
  <si>
    <t>Transferi za sufinan.rada hitne med.pomoći u JU Dom zdravlja</t>
  </si>
  <si>
    <t>PLAN ZA ŠEST MJESECI</t>
  </si>
  <si>
    <t>IZVRŠENO ZA PERIOD      01.01.-30.06.2021.g</t>
  </si>
  <si>
    <t xml:space="preserve">                              ZA PERIOD 01.01.-30.06.2021.g</t>
  </si>
  <si>
    <t>Transferi za podršku turizmu</t>
  </si>
  <si>
    <t>1.1.13.</t>
  </si>
  <si>
    <t>Interventna djelovanja na području mjesnih zajednica</t>
  </si>
  <si>
    <t>Transfer za podršku projektu vodosnabdijevanja - rezervoar Dubrave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</si>
</sst>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0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4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5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6" fillId="2" borderId="5" xfId="1" applyNumberFormat="1" applyFont="1" applyBorder="1" applyAlignment="1">
      <alignment wrapText="1"/>
    </xf>
    <xf numFmtId="0" fontId="16" fillId="2" borderId="5" xfId="1" applyNumberFormat="1" applyFont="1" applyBorder="1" applyAlignment="1">
      <alignment horizontal="center" wrapText="1"/>
    </xf>
    <xf numFmtId="0" fontId="17" fillId="0" borderId="0" xfId="0" applyFont="1"/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0" fillId="0" borderId="0" xfId="0" applyNumberFormat="1" applyFont="1"/>
    <xf numFmtId="3" fontId="3" fillId="2" borderId="11" xfId="1" applyNumberFormat="1" applyFont="1" applyBorder="1"/>
    <xf numFmtId="3" fontId="10" fillId="0" borderId="4" xfId="0" applyNumberFormat="1" applyFont="1" applyBorder="1"/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4" fontId="15" fillId="2" borderId="5" xfId="1" applyNumberFormat="1" applyFont="1" applyBorder="1" applyAlignment="1">
      <alignment horizontal="center" wrapText="1"/>
    </xf>
    <xf numFmtId="4" fontId="0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="150" zoomScaleNormal="150" workbookViewId="0">
      <selection activeCell="C18" sqref="C18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424</v>
      </c>
      <c r="C1" s="93"/>
    </row>
    <row r="2" spans="1:3" ht="15.75">
      <c r="A2" t="s">
        <v>425</v>
      </c>
      <c r="C2" s="93"/>
    </row>
    <row r="3" spans="1:3" ht="15.75" customHeight="1">
      <c r="A3" t="s">
        <v>426</v>
      </c>
    </row>
    <row r="4" spans="1:3" s="54" customFormat="1">
      <c r="A4" s="68" t="s">
        <v>427</v>
      </c>
    </row>
    <row r="5" spans="1:3" s="68" customFormat="1">
      <c r="A5"/>
    </row>
    <row r="6" spans="1:3" s="68" customFormat="1">
      <c r="A6" t="s">
        <v>428</v>
      </c>
    </row>
    <row r="7" spans="1:3" s="68" customFormat="1">
      <c r="A7" t="s">
        <v>429</v>
      </c>
    </row>
    <row r="8" spans="1:3" s="68" customFormat="1">
      <c r="A8"/>
    </row>
    <row r="9" spans="1:3" s="68" customFormat="1">
      <c r="A9"/>
    </row>
    <row r="10" spans="1:3" s="68" customFormat="1">
      <c r="A10"/>
    </row>
    <row r="11" spans="1:3" s="68" customFormat="1">
      <c r="A11"/>
    </row>
    <row r="12" spans="1:3" s="68" customFormat="1">
      <c r="A12"/>
    </row>
    <row r="13" spans="1:3" s="68" customFormat="1">
      <c r="A13"/>
    </row>
    <row r="14" spans="1:3" s="68" customFormat="1">
      <c r="A14"/>
    </row>
    <row r="15" spans="1:3" s="68" customFormat="1">
      <c r="A15"/>
    </row>
    <row r="16" spans="1:3" s="68" customFormat="1">
      <c r="A16"/>
    </row>
    <row r="17" spans="1:3" ht="26.25">
      <c r="A17" t="s">
        <v>420</v>
      </c>
      <c r="C17" s="94" t="s">
        <v>421</v>
      </c>
    </row>
    <row r="18" spans="1:3" ht="26.25">
      <c r="C18" s="94" t="s">
        <v>433</v>
      </c>
    </row>
    <row r="21" spans="1:3" s="65" customFormat="1" ht="18.75">
      <c r="B21" s="73"/>
    </row>
    <row r="22" spans="1:3" s="65" customFormat="1" ht="18.75">
      <c r="B22" s="73"/>
    </row>
    <row r="23" spans="1:3" s="65" customFormat="1" ht="18.75">
      <c r="B23" s="73"/>
    </row>
    <row r="24" spans="1:3" s="65" customFormat="1">
      <c r="B24" s="72"/>
    </row>
    <row r="25" spans="1:3" s="65" customFormat="1">
      <c r="B25" s="78"/>
      <c r="C25" s="75"/>
    </row>
    <row r="26" spans="1:3">
      <c r="B26" s="79"/>
    </row>
    <row r="27" spans="1:3">
      <c r="B27" s="74"/>
      <c r="C27" s="76"/>
    </row>
    <row r="28" spans="1:3">
      <c r="B28" s="74"/>
      <c r="C28" s="77"/>
    </row>
    <row r="29" spans="1:3">
      <c r="B29" s="74"/>
    </row>
    <row r="31" spans="1:3" s="42" customFormat="1"/>
    <row r="34" spans="2:2">
      <c r="B34" s="74"/>
    </row>
    <row r="35" spans="2:2">
      <c r="B35" s="74"/>
    </row>
    <row r="36" spans="2:2">
      <c r="B36" s="74"/>
    </row>
    <row r="37" spans="2:2">
      <c r="B37" s="7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7"/>
  <sheetViews>
    <sheetView zoomScale="120" zoomScaleNormal="120" workbookViewId="0">
      <selection activeCell="D1" sqref="D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62.140625" style="40" customWidth="1"/>
    <col min="6" max="7" width="13.28515625" style="41" customWidth="1"/>
    <col min="8" max="8" width="13.28515625" style="105" customWidth="1"/>
    <col min="9" max="9" width="9.7109375" style="105" customWidth="1"/>
    <col min="236" max="236" width="6.85546875" customWidth="1"/>
    <col min="237" max="237" width="6.7109375" customWidth="1"/>
    <col min="238" max="238" width="7.85546875" customWidth="1"/>
    <col min="239" max="239" width="6.5703125" customWidth="1"/>
    <col min="240" max="240" width="59.85546875" customWidth="1"/>
    <col min="241" max="241" width="12.28515625" customWidth="1"/>
    <col min="242" max="242" width="10.85546875" customWidth="1"/>
    <col min="243" max="243" width="12" customWidth="1"/>
    <col min="244" max="244" width="10.140625" customWidth="1"/>
    <col min="492" max="492" width="6.85546875" customWidth="1"/>
    <col min="493" max="493" width="6.7109375" customWidth="1"/>
    <col min="494" max="494" width="7.85546875" customWidth="1"/>
    <col min="495" max="495" width="6.5703125" customWidth="1"/>
    <col min="496" max="496" width="59.85546875" customWidth="1"/>
    <col min="497" max="497" width="12.28515625" customWidth="1"/>
    <col min="498" max="498" width="10.85546875" customWidth="1"/>
    <col min="499" max="499" width="12" customWidth="1"/>
    <col min="500" max="500" width="10.140625" customWidth="1"/>
    <col min="748" max="748" width="6.85546875" customWidth="1"/>
    <col min="749" max="749" width="6.7109375" customWidth="1"/>
    <col min="750" max="750" width="7.85546875" customWidth="1"/>
    <col min="751" max="751" width="6.5703125" customWidth="1"/>
    <col min="752" max="752" width="59.85546875" customWidth="1"/>
    <col min="753" max="753" width="12.28515625" customWidth="1"/>
    <col min="754" max="754" width="10.85546875" customWidth="1"/>
    <col min="755" max="755" width="12" customWidth="1"/>
    <col min="756" max="756" width="10.140625" customWidth="1"/>
    <col min="1004" max="1004" width="6.85546875" customWidth="1"/>
    <col min="1005" max="1005" width="6.7109375" customWidth="1"/>
    <col min="1006" max="1006" width="7.85546875" customWidth="1"/>
    <col min="1007" max="1007" width="6.5703125" customWidth="1"/>
    <col min="1008" max="1008" width="59.85546875" customWidth="1"/>
    <col min="1009" max="1009" width="12.28515625" customWidth="1"/>
    <col min="1010" max="1010" width="10.85546875" customWidth="1"/>
    <col min="1011" max="1011" width="12" customWidth="1"/>
    <col min="1012" max="1012" width="10.140625" customWidth="1"/>
    <col min="1260" max="1260" width="6.85546875" customWidth="1"/>
    <col min="1261" max="1261" width="6.7109375" customWidth="1"/>
    <col min="1262" max="1262" width="7.85546875" customWidth="1"/>
    <col min="1263" max="1263" width="6.5703125" customWidth="1"/>
    <col min="1264" max="1264" width="59.85546875" customWidth="1"/>
    <col min="1265" max="1265" width="12.28515625" customWidth="1"/>
    <col min="1266" max="1266" width="10.85546875" customWidth="1"/>
    <col min="1267" max="1267" width="12" customWidth="1"/>
    <col min="1268" max="1268" width="10.140625" customWidth="1"/>
    <col min="1516" max="1516" width="6.85546875" customWidth="1"/>
    <col min="1517" max="1517" width="6.7109375" customWidth="1"/>
    <col min="1518" max="1518" width="7.85546875" customWidth="1"/>
    <col min="1519" max="1519" width="6.5703125" customWidth="1"/>
    <col min="1520" max="1520" width="59.85546875" customWidth="1"/>
    <col min="1521" max="1521" width="12.28515625" customWidth="1"/>
    <col min="1522" max="1522" width="10.85546875" customWidth="1"/>
    <col min="1523" max="1523" width="12" customWidth="1"/>
    <col min="1524" max="1524" width="10.140625" customWidth="1"/>
    <col min="1772" max="1772" width="6.85546875" customWidth="1"/>
    <col min="1773" max="1773" width="6.7109375" customWidth="1"/>
    <col min="1774" max="1774" width="7.85546875" customWidth="1"/>
    <col min="1775" max="1775" width="6.5703125" customWidth="1"/>
    <col min="1776" max="1776" width="59.85546875" customWidth="1"/>
    <col min="1777" max="1777" width="12.28515625" customWidth="1"/>
    <col min="1778" max="1778" width="10.85546875" customWidth="1"/>
    <col min="1779" max="1779" width="12" customWidth="1"/>
    <col min="1780" max="1780" width="10.140625" customWidth="1"/>
    <col min="2028" max="2028" width="6.85546875" customWidth="1"/>
    <col min="2029" max="2029" width="6.7109375" customWidth="1"/>
    <col min="2030" max="2030" width="7.85546875" customWidth="1"/>
    <col min="2031" max="2031" width="6.5703125" customWidth="1"/>
    <col min="2032" max="2032" width="59.85546875" customWidth="1"/>
    <col min="2033" max="2033" width="12.28515625" customWidth="1"/>
    <col min="2034" max="2034" width="10.85546875" customWidth="1"/>
    <col min="2035" max="2035" width="12" customWidth="1"/>
    <col min="2036" max="2036" width="10.140625" customWidth="1"/>
    <col min="2284" max="2284" width="6.85546875" customWidth="1"/>
    <col min="2285" max="2285" width="6.7109375" customWidth="1"/>
    <col min="2286" max="2286" width="7.85546875" customWidth="1"/>
    <col min="2287" max="2287" width="6.5703125" customWidth="1"/>
    <col min="2288" max="2288" width="59.85546875" customWidth="1"/>
    <col min="2289" max="2289" width="12.28515625" customWidth="1"/>
    <col min="2290" max="2290" width="10.85546875" customWidth="1"/>
    <col min="2291" max="2291" width="12" customWidth="1"/>
    <col min="2292" max="2292" width="10.140625" customWidth="1"/>
    <col min="2540" max="2540" width="6.85546875" customWidth="1"/>
    <col min="2541" max="2541" width="6.7109375" customWidth="1"/>
    <col min="2542" max="2542" width="7.85546875" customWidth="1"/>
    <col min="2543" max="2543" width="6.5703125" customWidth="1"/>
    <col min="2544" max="2544" width="59.85546875" customWidth="1"/>
    <col min="2545" max="2545" width="12.28515625" customWidth="1"/>
    <col min="2546" max="2546" width="10.85546875" customWidth="1"/>
    <col min="2547" max="2547" width="12" customWidth="1"/>
    <col min="2548" max="2548" width="10.140625" customWidth="1"/>
    <col min="2796" max="2796" width="6.85546875" customWidth="1"/>
    <col min="2797" max="2797" width="6.7109375" customWidth="1"/>
    <col min="2798" max="2798" width="7.85546875" customWidth="1"/>
    <col min="2799" max="2799" width="6.5703125" customWidth="1"/>
    <col min="2800" max="2800" width="59.85546875" customWidth="1"/>
    <col min="2801" max="2801" width="12.28515625" customWidth="1"/>
    <col min="2802" max="2802" width="10.85546875" customWidth="1"/>
    <col min="2803" max="2803" width="12" customWidth="1"/>
    <col min="2804" max="2804" width="10.140625" customWidth="1"/>
    <col min="3052" max="3052" width="6.85546875" customWidth="1"/>
    <col min="3053" max="3053" width="6.7109375" customWidth="1"/>
    <col min="3054" max="3054" width="7.85546875" customWidth="1"/>
    <col min="3055" max="3055" width="6.5703125" customWidth="1"/>
    <col min="3056" max="3056" width="59.85546875" customWidth="1"/>
    <col min="3057" max="3057" width="12.28515625" customWidth="1"/>
    <col min="3058" max="3058" width="10.85546875" customWidth="1"/>
    <col min="3059" max="3059" width="12" customWidth="1"/>
    <col min="3060" max="3060" width="10.140625" customWidth="1"/>
    <col min="3308" max="3308" width="6.85546875" customWidth="1"/>
    <col min="3309" max="3309" width="6.7109375" customWidth="1"/>
    <col min="3310" max="3310" width="7.85546875" customWidth="1"/>
    <col min="3311" max="3311" width="6.5703125" customWidth="1"/>
    <col min="3312" max="3312" width="59.85546875" customWidth="1"/>
    <col min="3313" max="3313" width="12.28515625" customWidth="1"/>
    <col min="3314" max="3314" width="10.85546875" customWidth="1"/>
    <col min="3315" max="3315" width="12" customWidth="1"/>
    <col min="3316" max="3316" width="10.140625" customWidth="1"/>
    <col min="3564" max="3564" width="6.85546875" customWidth="1"/>
    <col min="3565" max="3565" width="6.7109375" customWidth="1"/>
    <col min="3566" max="3566" width="7.85546875" customWidth="1"/>
    <col min="3567" max="3567" width="6.5703125" customWidth="1"/>
    <col min="3568" max="3568" width="59.85546875" customWidth="1"/>
    <col min="3569" max="3569" width="12.28515625" customWidth="1"/>
    <col min="3570" max="3570" width="10.85546875" customWidth="1"/>
    <col min="3571" max="3571" width="12" customWidth="1"/>
    <col min="3572" max="3572" width="10.140625" customWidth="1"/>
    <col min="3820" max="3820" width="6.85546875" customWidth="1"/>
    <col min="3821" max="3821" width="6.7109375" customWidth="1"/>
    <col min="3822" max="3822" width="7.85546875" customWidth="1"/>
    <col min="3823" max="3823" width="6.5703125" customWidth="1"/>
    <col min="3824" max="3824" width="59.85546875" customWidth="1"/>
    <col min="3825" max="3825" width="12.28515625" customWidth="1"/>
    <col min="3826" max="3826" width="10.85546875" customWidth="1"/>
    <col min="3827" max="3827" width="12" customWidth="1"/>
    <col min="3828" max="3828" width="10.140625" customWidth="1"/>
    <col min="4076" max="4076" width="6.85546875" customWidth="1"/>
    <col min="4077" max="4077" width="6.7109375" customWidth="1"/>
    <col min="4078" max="4078" width="7.85546875" customWidth="1"/>
    <col min="4079" max="4079" width="6.5703125" customWidth="1"/>
    <col min="4080" max="4080" width="59.85546875" customWidth="1"/>
    <col min="4081" max="4081" width="12.28515625" customWidth="1"/>
    <col min="4082" max="4082" width="10.85546875" customWidth="1"/>
    <col min="4083" max="4083" width="12" customWidth="1"/>
    <col min="4084" max="4084" width="10.140625" customWidth="1"/>
    <col min="4332" max="4332" width="6.85546875" customWidth="1"/>
    <col min="4333" max="4333" width="6.7109375" customWidth="1"/>
    <col min="4334" max="4334" width="7.85546875" customWidth="1"/>
    <col min="4335" max="4335" width="6.5703125" customWidth="1"/>
    <col min="4336" max="4336" width="59.85546875" customWidth="1"/>
    <col min="4337" max="4337" width="12.28515625" customWidth="1"/>
    <col min="4338" max="4338" width="10.85546875" customWidth="1"/>
    <col min="4339" max="4339" width="12" customWidth="1"/>
    <col min="4340" max="4340" width="10.140625" customWidth="1"/>
    <col min="4588" max="4588" width="6.85546875" customWidth="1"/>
    <col min="4589" max="4589" width="6.7109375" customWidth="1"/>
    <col min="4590" max="4590" width="7.85546875" customWidth="1"/>
    <col min="4591" max="4591" width="6.5703125" customWidth="1"/>
    <col min="4592" max="4592" width="59.85546875" customWidth="1"/>
    <col min="4593" max="4593" width="12.28515625" customWidth="1"/>
    <col min="4594" max="4594" width="10.85546875" customWidth="1"/>
    <col min="4595" max="4595" width="12" customWidth="1"/>
    <col min="4596" max="4596" width="10.140625" customWidth="1"/>
    <col min="4844" max="4844" width="6.85546875" customWidth="1"/>
    <col min="4845" max="4845" width="6.7109375" customWidth="1"/>
    <col min="4846" max="4846" width="7.85546875" customWidth="1"/>
    <col min="4847" max="4847" width="6.5703125" customWidth="1"/>
    <col min="4848" max="4848" width="59.85546875" customWidth="1"/>
    <col min="4849" max="4849" width="12.28515625" customWidth="1"/>
    <col min="4850" max="4850" width="10.85546875" customWidth="1"/>
    <col min="4851" max="4851" width="12" customWidth="1"/>
    <col min="4852" max="4852" width="10.140625" customWidth="1"/>
    <col min="5100" max="5100" width="6.85546875" customWidth="1"/>
    <col min="5101" max="5101" width="6.7109375" customWidth="1"/>
    <col min="5102" max="5102" width="7.85546875" customWidth="1"/>
    <col min="5103" max="5103" width="6.5703125" customWidth="1"/>
    <col min="5104" max="5104" width="59.85546875" customWidth="1"/>
    <col min="5105" max="5105" width="12.28515625" customWidth="1"/>
    <col min="5106" max="5106" width="10.85546875" customWidth="1"/>
    <col min="5107" max="5107" width="12" customWidth="1"/>
    <col min="5108" max="5108" width="10.140625" customWidth="1"/>
    <col min="5356" max="5356" width="6.85546875" customWidth="1"/>
    <col min="5357" max="5357" width="6.7109375" customWidth="1"/>
    <col min="5358" max="5358" width="7.85546875" customWidth="1"/>
    <col min="5359" max="5359" width="6.5703125" customWidth="1"/>
    <col min="5360" max="5360" width="59.85546875" customWidth="1"/>
    <col min="5361" max="5361" width="12.28515625" customWidth="1"/>
    <col min="5362" max="5362" width="10.85546875" customWidth="1"/>
    <col min="5363" max="5363" width="12" customWidth="1"/>
    <col min="5364" max="5364" width="10.140625" customWidth="1"/>
    <col min="5612" max="5612" width="6.85546875" customWidth="1"/>
    <col min="5613" max="5613" width="6.7109375" customWidth="1"/>
    <col min="5614" max="5614" width="7.85546875" customWidth="1"/>
    <col min="5615" max="5615" width="6.5703125" customWidth="1"/>
    <col min="5616" max="5616" width="59.85546875" customWidth="1"/>
    <col min="5617" max="5617" width="12.28515625" customWidth="1"/>
    <col min="5618" max="5618" width="10.85546875" customWidth="1"/>
    <col min="5619" max="5619" width="12" customWidth="1"/>
    <col min="5620" max="5620" width="10.140625" customWidth="1"/>
    <col min="5868" max="5868" width="6.85546875" customWidth="1"/>
    <col min="5869" max="5869" width="6.7109375" customWidth="1"/>
    <col min="5870" max="5870" width="7.85546875" customWidth="1"/>
    <col min="5871" max="5871" width="6.5703125" customWidth="1"/>
    <col min="5872" max="5872" width="59.85546875" customWidth="1"/>
    <col min="5873" max="5873" width="12.28515625" customWidth="1"/>
    <col min="5874" max="5874" width="10.85546875" customWidth="1"/>
    <col min="5875" max="5875" width="12" customWidth="1"/>
    <col min="5876" max="5876" width="10.140625" customWidth="1"/>
    <col min="6124" max="6124" width="6.85546875" customWidth="1"/>
    <col min="6125" max="6125" width="6.7109375" customWidth="1"/>
    <col min="6126" max="6126" width="7.85546875" customWidth="1"/>
    <col min="6127" max="6127" width="6.5703125" customWidth="1"/>
    <col min="6128" max="6128" width="59.85546875" customWidth="1"/>
    <col min="6129" max="6129" width="12.28515625" customWidth="1"/>
    <col min="6130" max="6130" width="10.85546875" customWidth="1"/>
    <col min="6131" max="6131" width="12" customWidth="1"/>
    <col min="6132" max="6132" width="10.140625" customWidth="1"/>
    <col min="6380" max="6380" width="6.85546875" customWidth="1"/>
    <col min="6381" max="6381" width="6.7109375" customWidth="1"/>
    <col min="6382" max="6382" width="7.85546875" customWidth="1"/>
    <col min="6383" max="6383" width="6.5703125" customWidth="1"/>
    <col min="6384" max="6384" width="59.85546875" customWidth="1"/>
    <col min="6385" max="6385" width="12.28515625" customWidth="1"/>
    <col min="6386" max="6386" width="10.85546875" customWidth="1"/>
    <col min="6387" max="6387" width="12" customWidth="1"/>
    <col min="6388" max="6388" width="10.140625" customWidth="1"/>
    <col min="6636" max="6636" width="6.85546875" customWidth="1"/>
    <col min="6637" max="6637" width="6.7109375" customWidth="1"/>
    <col min="6638" max="6638" width="7.85546875" customWidth="1"/>
    <col min="6639" max="6639" width="6.5703125" customWidth="1"/>
    <col min="6640" max="6640" width="59.85546875" customWidth="1"/>
    <col min="6641" max="6641" width="12.28515625" customWidth="1"/>
    <col min="6642" max="6642" width="10.85546875" customWidth="1"/>
    <col min="6643" max="6643" width="12" customWidth="1"/>
    <col min="6644" max="6644" width="10.140625" customWidth="1"/>
    <col min="6892" max="6892" width="6.85546875" customWidth="1"/>
    <col min="6893" max="6893" width="6.7109375" customWidth="1"/>
    <col min="6894" max="6894" width="7.85546875" customWidth="1"/>
    <col min="6895" max="6895" width="6.5703125" customWidth="1"/>
    <col min="6896" max="6896" width="59.85546875" customWidth="1"/>
    <col min="6897" max="6897" width="12.28515625" customWidth="1"/>
    <col min="6898" max="6898" width="10.85546875" customWidth="1"/>
    <col min="6899" max="6899" width="12" customWidth="1"/>
    <col min="6900" max="6900" width="10.140625" customWidth="1"/>
    <col min="7148" max="7148" width="6.85546875" customWidth="1"/>
    <col min="7149" max="7149" width="6.7109375" customWidth="1"/>
    <col min="7150" max="7150" width="7.85546875" customWidth="1"/>
    <col min="7151" max="7151" width="6.5703125" customWidth="1"/>
    <col min="7152" max="7152" width="59.85546875" customWidth="1"/>
    <col min="7153" max="7153" width="12.28515625" customWidth="1"/>
    <col min="7154" max="7154" width="10.85546875" customWidth="1"/>
    <col min="7155" max="7155" width="12" customWidth="1"/>
    <col min="7156" max="7156" width="10.140625" customWidth="1"/>
    <col min="7404" max="7404" width="6.85546875" customWidth="1"/>
    <col min="7405" max="7405" width="6.7109375" customWidth="1"/>
    <col min="7406" max="7406" width="7.85546875" customWidth="1"/>
    <col min="7407" max="7407" width="6.5703125" customWidth="1"/>
    <col min="7408" max="7408" width="59.85546875" customWidth="1"/>
    <col min="7409" max="7409" width="12.28515625" customWidth="1"/>
    <col min="7410" max="7410" width="10.85546875" customWidth="1"/>
    <col min="7411" max="7411" width="12" customWidth="1"/>
    <col min="7412" max="7412" width="10.140625" customWidth="1"/>
    <col min="7660" max="7660" width="6.85546875" customWidth="1"/>
    <col min="7661" max="7661" width="6.7109375" customWidth="1"/>
    <col min="7662" max="7662" width="7.85546875" customWidth="1"/>
    <col min="7663" max="7663" width="6.5703125" customWidth="1"/>
    <col min="7664" max="7664" width="59.85546875" customWidth="1"/>
    <col min="7665" max="7665" width="12.28515625" customWidth="1"/>
    <col min="7666" max="7666" width="10.85546875" customWidth="1"/>
    <col min="7667" max="7667" width="12" customWidth="1"/>
    <col min="7668" max="7668" width="10.140625" customWidth="1"/>
    <col min="7916" max="7916" width="6.85546875" customWidth="1"/>
    <col min="7917" max="7917" width="6.7109375" customWidth="1"/>
    <col min="7918" max="7918" width="7.85546875" customWidth="1"/>
    <col min="7919" max="7919" width="6.5703125" customWidth="1"/>
    <col min="7920" max="7920" width="59.85546875" customWidth="1"/>
    <col min="7921" max="7921" width="12.28515625" customWidth="1"/>
    <col min="7922" max="7922" width="10.85546875" customWidth="1"/>
    <col min="7923" max="7923" width="12" customWidth="1"/>
    <col min="7924" max="7924" width="10.140625" customWidth="1"/>
    <col min="8172" max="8172" width="6.85546875" customWidth="1"/>
    <col min="8173" max="8173" width="6.7109375" customWidth="1"/>
    <col min="8174" max="8174" width="7.85546875" customWidth="1"/>
    <col min="8175" max="8175" width="6.5703125" customWidth="1"/>
    <col min="8176" max="8176" width="59.85546875" customWidth="1"/>
    <col min="8177" max="8177" width="12.28515625" customWidth="1"/>
    <col min="8178" max="8178" width="10.85546875" customWidth="1"/>
    <col min="8179" max="8179" width="12" customWidth="1"/>
    <col min="8180" max="8180" width="10.140625" customWidth="1"/>
    <col min="8428" max="8428" width="6.85546875" customWidth="1"/>
    <col min="8429" max="8429" width="6.7109375" customWidth="1"/>
    <col min="8430" max="8430" width="7.85546875" customWidth="1"/>
    <col min="8431" max="8431" width="6.5703125" customWidth="1"/>
    <col min="8432" max="8432" width="59.85546875" customWidth="1"/>
    <col min="8433" max="8433" width="12.28515625" customWidth="1"/>
    <col min="8434" max="8434" width="10.85546875" customWidth="1"/>
    <col min="8435" max="8435" width="12" customWidth="1"/>
    <col min="8436" max="8436" width="10.140625" customWidth="1"/>
    <col min="8684" max="8684" width="6.85546875" customWidth="1"/>
    <col min="8685" max="8685" width="6.7109375" customWidth="1"/>
    <col min="8686" max="8686" width="7.85546875" customWidth="1"/>
    <col min="8687" max="8687" width="6.5703125" customWidth="1"/>
    <col min="8688" max="8688" width="59.85546875" customWidth="1"/>
    <col min="8689" max="8689" width="12.28515625" customWidth="1"/>
    <col min="8690" max="8690" width="10.85546875" customWidth="1"/>
    <col min="8691" max="8691" width="12" customWidth="1"/>
    <col min="8692" max="8692" width="10.140625" customWidth="1"/>
    <col min="8940" max="8940" width="6.85546875" customWidth="1"/>
    <col min="8941" max="8941" width="6.7109375" customWidth="1"/>
    <col min="8942" max="8942" width="7.85546875" customWidth="1"/>
    <col min="8943" max="8943" width="6.5703125" customWidth="1"/>
    <col min="8944" max="8944" width="59.85546875" customWidth="1"/>
    <col min="8945" max="8945" width="12.28515625" customWidth="1"/>
    <col min="8946" max="8946" width="10.85546875" customWidth="1"/>
    <col min="8947" max="8947" width="12" customWidth="1"/>
    <col min="8948" max="8948" width="10.140625" customWidth="1"/>
    <col min="9196" max="9196" width="6.85546875" customWidth="1"/>
    <col min="9197" max="9197" width="6.7109375" customWidth="1"/>
    <col min="9198" max="9198" width="7.85546875" customWidth="1"/>
    <col min="9199" max="9199" width="6.5703125" customWidth="1"/>
    <col min="9200" max="9200" width="59.85546875" customWidth="1"/>
    <col min="9201" max="9201" width="12.28515625" customWidth="1"/>
    <col min="9202" max="9202" width="10.85546875" customWidth="1"/>
    <col min="9203" max="9203" width="12" customWidth="1"/>
    <col min="9204" max="9204" width="10.140625" customWidth="1"/>
    <col min="9452" max="9452" width="6.85546875" customWidth="1"/>
    <col min="9453" max="9453" width="6.7109375" customWidth="1"/>
    <col min="9454" max="9454" width="7.85546875" customWidth="1"/>
    <col min="9455" max="9455" width="6.5703125" customWidth="1"/>
    <col min="9456" max="9456" width="59.85546875" customWidth="1"/>
    <col min="9457" max="9457" width="12.28515625" customWidth="1"/>
    <col min="9458" max="9458" width="10.85546875" customWidth="1"/>
    <col min="9459" max="9459" width="12" customWidth="1"/>
    <col min="9460" max="9460" width="10.140625" customWidth="1"/>
    <col min="9708" max="9708" width="6.85546875" customWidth="1"/>
    <col min="9709" max="9709" width="6.7109375" customWidth="1"/>
    <col min="9710" max="9710" width="7.85546875" customWidth="1"/>
    <col min="9711" max="9711" width="6.5703125" customWidth="1"/>
    <col min="9712" max="9712" width="59.85546875" customWidth="1"/>
    <col min="9713" max="9713" width="12.28515625" customWidth="1"/>
    <col min="9714" max="9714" width="10.85546875" customWidth="1"/>
    <col min="9715" max="9715" width="12" customWidth="1"/>
    <col min="9716" max="9716" width="10.140625" customWidth="1"/>
    <col min="9964" max="9964" width="6.85546875" customWidth="1"/>
    <col min="9965" max="9965" width="6.7109375" customWidth="1"/>
    <col min="9966" max="9966" width="7.85546875" customWidth="1"/>
    <col min="9967" max="9967" width="6.5703125" customWidth="1"/>
    <col min="9968" max="9968" width="59.85546875" customWidth="1"/>
    <col min="9969" max="9969" width="12.28515625" customWidth="1"/>
    <col min="9970" max="9970" width="10.85546875" customWidth="1"/>
    <col min="9971" max="9971" width="12" customWidth="1"/>
    <col min="9972" max="9972" width="10.140625" customWidth="1"/>
    <col min="10220" max="10220" width="6.85546875" customWidth="1"/>
    <col min="10221" max="10221" width="6.7109375" customWidth="1"/>
    <col min="10222" max="10222" width="7.85546875" customWidth="1"/>
    <col min="10223" max="10223" width="6.5703125" customWidth="1"/>
    <col min="10224" max="10224" width="59.85546875" customWidth="1"/>
    <col min="10225" max="10225" width="12.28515625" customWidth="1"/>
    <col min="10226" max="10226" width="10.85546875" customWidth="1"/>
    <col min="10227" max="10227" width="12" customWidth="1"/>
    <col min="10228" max="10228" width="10.140625" customWidth="1"/>
    <col min="10476" max="10476" width="6.85546875" customWidth="1"/>
    <col min="10477" max="10477" width="6.7109375" customWidth="1"/>
    <col min="10478" max="10478" width="7.85546875" customWidth="1"/>
    <col min="10479" max="10479" width="6.5703125" customWidth="1"/>
    <col min="10480" max="10480" width="59.85546875" customWidth="1"/>
    <col min="10481" max="10481" width="12.28515625" customWidth="1"/>
    <col min="10482" max="10482" width="10.85546875" customWidth="1"/>
    <col min="10483" max="10483" width="12" customWidth="1"/>
    <col min="10484" max="10484" width="10.140625" customWidth="1"/>
    <col min="10732" max="10732" width="6.85546875" customWidth="1"/>
    <col min="10733" max="10733" width="6.7109375" customWidth="1"/>
    <col min="10734" max="10734" width="7.85546875" customWidth="1"/>
    <col min="10735" max="10735" width="6.5703125" customWidth="1"/>
    <col min="10736" max="10736" width="59.85546875" customWidth="1"/>
    <col min="10737" max="10737" width="12.28515625" customWidth="1"/>
    <col min="10738" max="10738" width="10.85546875" customWidth="1"/>
    <col min="10739" max="10739" width="12" customWidth="1"/>
    <col min="10740" max="10740" width="10.140625" customWidth="1"/>
    <col min="10988" max="10988" width="6.85546875" customWidth="1"/>
    <col min="10989" max="10989" width="6.7109375" customWidth="1"/>
    <col min="10990" max="10990" width="7.85546875" customWidth="1"/>
    <col min="10991" max="10991" width="6.5703125" customWidth="1"/>
    <col min="10992" max="10992" width="59.85546875" customWidth="1"/>
    <col min="10993" max="10993" width="12.28515625" customWidth="1"/>
    <col min="10994" max="10994" width="10.85546875" customWidth="1"/>
    <col min="10995" max="10995" width="12" customWidth="1"/>
    <col min="10996" max="10996" width="10.140625" customWidth="1"/>
    <col min="11244" max="11244" width="6.85546875" customWidth="1"/>
    <col min="11245" max="11245" width="6.7109375" customWidth="1"/>
    <col min="11246" max="11246" width="7.85546875" customWidth="1"/>
    <col min="11247" max="11247" width="6.5703125" customWidth="1"/>
    <col min="11248" max="11248" width="59.85546875" customWidth="1"/>
    <col min="11249" max="11249" width="12.28515625" customWidth="1"/>
    <col min="11250" max="11250" width="10.85546875" customWidth="1"/>
    <col min="11251" max="11251" width="12" customWidth="1"/>
    <col min="11252" max="11252" width="10.140625" customWidth="1"/>
    <col min="11500" max="11500" width="6.85546875" customWidth="1"/>
    <col min="11501" max="11501" width="6.7109375" customWidth="1"/>
    <col min="11502" max="11502" width="7.85546875" customWidth="1"/>
    <col min="11503" max="11503" width="6.5703125" customWidth="1"/>
    <col min="11504" max="11504" width="59.85546875" customWidth="1"/>
    <col min="11505" max="11505" width="12.28515625" customWidth="1"/>
    <col min="11506" max="11506" width="10.85546875" customWidth="1"/>
    <col min="11507" max="11507" width="12" customWidth="1"/>
    <col min="11508" max="11508" width="10.140625" customWidth="1"/>
    <col min="11756" max="11756" width="6.85546875" customWidth="1"/>
    <col min="11757" max="11757" width="6.7109375" customWidth="1"/>
    <col min="11758" max="11758" width="7.85546875" customWidth="1"/>
    <col min="11759" max="11759" width="6.5703125" customWidth="1"/>
    <col min="11760" max="11760" width="59.85546875" customWidth="1"/>
    <col min="11761" max="11761" width="12.28515625" customWidth="1"/>
    <col min="11762" max="11762" width="10.85546875" customWidth="1"/>
    <col min="11763" max="11763" width="12" customWidth="1"/>
    <col min="11764" max="11764" width="10.140625" customWidth="1"/>
    <col min="12012" max="12012" width="6.85546875" customWidth="1"/>
    <col min="12013" max="12013" width="6.7109375" customWidth="1"/>
    <col min="12014" max="12014" width="7.85546875" customWidth="1"/>
    <col min="12015" max="12015" width="6.5703125" customWidth="1"/>
    <col min="12016" max="12016" width="59.85546875" customWidth="1"/>
    <col min="12017" max="12017" width="12.28515625" customWidth="1"/>
    <col min="12018" max="12018" width="10.85546875" customWidth="1"/>
    <col min="12019" max="12019" width="12" customWidth="1"/>
    <col min="12020" max="12020" width="10.140625" customWidth="1"/>
    <col min="12268" max="12268" width="6.85546875" customWidth="1"/>
    <col min="12269" max="12269" width="6.7109375" customWidth="1"/>
    <col min="12270" max="12270" width="7.85546875" customWidth="1"/>
    <col min="12271" max="12271" width="6.5703125" customWidth="1"/>
    <col min="12272" max="12272" width="59.85546875" customWidth="1"/>
    <col min="12273" max="12273" width="12.28515625" customWidth="1"/>
    <col min="12274" max="12274" width="10.85546875" customWidth="1"/>
    <col min="12275" max="12275" width="12" customWidth="1"/>
    <col min="12276" max="12276" width="10.140625" customWidth="1"/>
    <col min="12524" max="12524" width="6.85546875" customWidth="1"/>
    <col min="12525" max="12525" width="6.7109375" customWidth="1"/>
    <col min="12526" max="12526" width="7.85546875" customWidth="1"/>
    <col min="12527" max="12527" width="6.5703125" customWidth="1"/>
    <col min="12528" max="12528" width="59.85546875" customWidth="1"/>
    <col min="12529" max="12529" width="12.28515625" customWidth="1"/>
    <col min="12530" max="12530" width="10.85546875" customWidth="1"/>
    <col min="12531" max="12531" width="12" customWidth="1"/>
    <col min="12532" max="12532" width="10.140625" customWidth="1"/>
    <col min="12780" max="12780" width="6.85546875" customWidth="1"/>
    <col min="12781" max="12781" width="6.7109375" customWidth="1"/>
    <col min="12782" max="12782" width="7.85546875" customWidth="1"/>
    <col min="12783" max="12783" width="6.5703125" customWidth="1"/>
    <col min="12784" max="12784" width="59.85546875" customWidth="1"/>
    <col min="12785" max="12785" width="12.28515625" customWidth="1"/>
    <col min="12786" max="12786" width="10.85546875" customWidth="1"/>
    <col min="12787" max="12787" width="12" customWidth="1"/>
    <col min="12788" max="12788" width="10.140625" customWidth="1"/>
    <col min="13036" max="13036" width="6.85546875" customWidth="1"/>
    <col min="13037" max="13037" width="6.7109375" customWidth="1"/>
    <col min="13038" max="13038" width="7.85546875" customWidth="1"/>
    <col min="13039" max="13039" width="6.5703125" customWidth="1"/>
    <col min="13040" max="13040" width="59.85546875" customWidth="1"/>
    <col min="13041" max="13041" width="12.28515625" customWidth="1"/>
    <col min="13042" max="13042" width="10.85546875" customWidth="1"/>
    <col min="13043" max="13043" width="12" customWidth="1"/>
    <col min="13044" max="13044" width="10.140625" customWidth="1"/>
    <col min="13292" max="13292" width="6.85546875" customWidth="1"/>
    <col min="13293" max="13293" width="6.7109375" customWidth="1"/>
    <col min="13294" max="13294" width="7.85546875" customWidth="1"/>
    <col min="13295" max="13295" width="6.5703125" customWidth="1"/>
    <col min="13296" max="13296" width="59.85546875" customWidth="1"/>
    <col min="13297" max="13297" width="12.28515625" customWidth="1"/>
    <col min="13298" max="13298" width="10.85546875" customWidth="1"/>
    <col min="13299" max="13299" width="12" customWidth="1"/>
    <col min="13300" max="13300" width="10.140625" customWidth="1"/>
    <col min="13548" max="13548" width="6.85546875" customWidth="1"/>
    <col min="13549" max="13549" width="6.7109375" customWidth="1"/>
    <col min="13550" max="13550" width="7.85546875" customWidth="1"/>
    <col min="13551" max="13551" width="6.5703125" customWidth="1"/>
    <col min="13552" max="13552" width="59.85546875" customWidth="1"/>
    <col min="13553" max="13553" width="12.28515625" customWidth="1"/>
    <col min="13554" max="13554" width="10.85546875" customWidth="1"/>
    <col min="13555" max="13555" width="12" customWidth="1"/>
    <col min="13556" max="13556" width="10.140625" customWidth="1"/>
    <col min="13804" max="13804" width="6.85546875" customWidth="1"/>
    <col min="13805" max="13805" width="6.7109375" customWidth="1"/>
    <col min="13806" max="13806" width="7.85546875" customWidth="1"/>
    <col min="13807" max="13807" width="6.5703125" customWidth="1"/>
    <col min="13808" max="13808" width="59.85546875" customWidth="1"/>
    <col min="13809" max="13809" width="12.28515625" customWidth="1"/>
    <col min="13810" max="13810" width="10.85546875" customWidth="1"/>
    <col min="13811" max="13811" width="12" customWidth="1"/>
    <col min="13812" max="13812" width="10.140625" customWidth="1"/>
    <col min="14060" max="14060" width="6.85546875" customWidth="1"/>
    <col min="14061" max="14061" width="6.7109375" customWidth="1"/>
    <col min="14062" max="14062" width="7.85546875" customWidth="1"/>
    <col min="14063" max="14063" width="6.5703125" customWidth="1"/>
    <col min="14064" max="14064" width="59.85546875" customWidth="1"/>
    <col min="14065" max="14065" width="12.28515625" customWidth="1"/>
    <col min="14066" max="14066" width="10.85546875" customWidth="1"/>
    <col min="14067" max="14067" width="12" customWidth="1"/>
    <col min="14068" max="14068" width="10.140625" customWidth="1"/>
    <col min="14316" max="14316" width="6.85546875" customWidth="1"/>
    <col min="14317" max="14317" width="6.7109375" customWidth="1"/>
    <col min="14318" max="14318" width="7.85546875" customWidth="1"/>
    <col min="14319" max="14319" width="6.5703125" customWidth="1"/>
    <col min="14320" max="14320" width="59.85546875" customWidth="1"/>
    <col min="14321" max="14321" width="12.28515625" customWidth="1"/>
    <col min="14322" max="14322" width="10.85546875" customWidth="1"/>
    <col min="14323" max="14323" width="12" customWidth="1"/>
    <col min="14324" max="14324" width="10.140625" customWidth="1"/>
    <col min="14572" max="14572" width="6.85546875" customWidth="1"/>
    <col min="14573" max="14573" width="6.7109375" customWidth="1"/>
    <col min="14574" max="14574" width="7.85546875" customWidth="1"/>
    <col min="14575" max="14575" width="6.5703125" customWidth="1"/>
    <col min="14576" max="14576" width="59.85546875" customWidth="1"/>
    <col min="14577" max="14577" width="12.28515625" customWidth="1"/>
    <col min="14578" max="14578" width="10.85546875" customWidth="1"/>
    <col min="14579" max="14579" width="12" customWidth="1"/>
    <col min="14580" max="14580" width="10.140625" customWidth="1"/>
    <col min="14828" max="14828" width="6.85546875" customWidth="1"/>
    <col min="14829" max="14829" width="6.7109375" customWidth="1"/>
    <col min="14830" max="14830" width="7.85546875" customWidth="1"/>
    <col min="14831" max="14831" width="6.5703125" customWidth="1"/>
    <col min="14832" max="14832" width="59.85546875" customWidth="1"/>
    <col min="14833" max="14833" width="12.28515625" customWidth="1"/>
    <col min="14834" max="14834" width="10.85546875" customWidth="1"/>
    <col min="14835" max="14835" width="12" customWidth="1"/>
    <col min="14836" max="14836" width="10.140625" customWidth="1"/>
    <col min="15084" max="15084" width="6.85546875" customWidth="1"/>
    <col min="15085" max="15085" width="6.7109375" customWidth="1"/>
    <col min="15086" max="15086" width="7.85546875" customWidth="1"/>
    <col min="15087" max="15087" width="6.5703125" customWidth="1"/>
    <col min="15088" max="15088" width="59.85546875" customWidth="1"/>
    <col min="15089" max="15089" width="12.28515625" customWidth="1"/>
    <col min="15090" max="15090" width="10.85546875" customWidth="1"/>
    <col min="15091" max="15091" width="12" customWidth="1"/>
    <col min="15092" max="15092" width="10.140625" customWidth="1"/>
    <col min="15340" max="15340" width="6.85546875" customWidth="1"/>
    <col min="15341" max="15341" width="6.7109375" customWidth="1"/>
    <col min="15342" max="15342" width="7.85546875" customWidth="1"/>
    <col min="15343" max="15343" width="6.5703125" customWidth="1"/>
    <col min="15344" max="15344" width="59.85546875" customWidth="1"/>
    <col min="15345" max="15345" width="12.28515625" customWidth="1"/>
    <col min="15346" max="15346" width="10.85546875" customWidth="1"/>
    <col min="15347" max="15347" width="12" customWidth="1"/>
    <col min="15348" max="15348" width="10.140625" customWidth="1"/>
    <col min="15596" max="15596" width="6.85546875" customWidth="1"/>
    <col min="15597" max="15597" width="6.7109375" customWidth="1"/>
    <col min="15598" max="15598" width="7.85546875" customWidth="1"/>
    <col min="15599" max="15599" width="6.5703125" customWidth="1"/>
    <col min="15600" max="15600" width="59.85546875" customWidth="1"/>
    <col min="15601" max="15601" width="12.28515625" customWidth="1"/>
    <col min="15602" max="15602" width="10.85546875" customWidth="1"/>
    <col min="15603" max="15603" width="12" customWidth="1"/>
    <col min="15604" max="15604" width="10.140625" customWidth="1"/>
    <col min="15852" max="15852" width="6.85546875" customWidth="1"/>
    <col min="15853" max="15853" width="6.7109375" customWidth="1"/>
    <col min="15854" max="15854" width="7.85546875" customWidth="1"/>
    <col min="15855" max="15855" width="6.5703125" customWidth="1"/>
    <col min="15856" max="15856" width="59.85546875" customWidth="1"/>
    <col min="15857" max="15857" width="12.28515625" customWidth="1"/>
    <col min="15858" max="15858" width="10.85546875" customWidth="1"/>
    <col min="15859" max="15859" width="12" customWidth="1"/>
    <col min="15860" max="15860" width="10.140625" customWidth="1"/>
    <col min="16108" max="16108" width="6.85546875" customWidth="1"/>
    <col min="16109" max="16109" width="6.7109375" customWidth="1"/>
    <col min="16110" max="16110" width="7.85546875" customWidth="1"/>
    <col min="16111" max="16111" width="6.5703125" customWidth="1"/>
    <col min="16112" max="16112" width="59.85546875" customWidth="1"/>
    <col min="16113" max="16113" width="12.28515625" customWidth="1"/>
    <col min="16114" max="16114" width="10.85546875" customWidth="1"/>
    <col min="16115" max="16115" width="12" customWidth="1"/>
    <col min="16116" max="16116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80"/>
      <c r="G3" s="80"/>
      <c r="H3" s="95"/>
      <c r="I3" s="95"/>
    </row>
    <row r="4" spans="1:9" s="5" customFormat="1" ht="48">
      <c r="A4" s="6" t="s">
        <v>2</v>
      </c>
      <c r="B4" s="6" t="s">
        <v>3</v>
      </c>
      <c r="C4" s="6" t="s">
        <v>4</v>
      </c>
      <c r="D4" s="7" t="s">
        <v>5</v>
      </c>
      <c r="E4" s="8"/>
      <c r="F4" s="81" t="s">
        <v>407</v>
      </c>
      <c r="G4" s="81" t="s">
        <v>431</v>
      </c>
      <c r="H4" s="96" t="s">
        <v>432</v>
      </c>
      <c r="I4" s="106" t="s">
        <v>422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82"/>
      <c r="G5" s="82"/>
      <c r="H5" s="97"/>
      <c r="I5" s="97"/>
    </row>
    <row r="6" spans="1:9" s="13" customFormat="1" ht="12.7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12">
        <v>6</v>
      </c>
      <c r="G6" s="12">
        <v>7</v>
      </c>
      <c r="H6" s="12">
        <v>8</v>
      </c>
      <c r="I6" s="12">
        <v>9</v>
      </c>
    </row>
    <row r="7" spans="1:9" s="17" customFormat="1" ht="12.75">
      <c r="A7" s="11"/>
      <c r="B7" s="14"/>
      <c r="C7" s="14"/>
      <c r="D7" s="15"/>
      <c r="E7" s="16" t="s">
        <v>8</v>
      </c>
      <c r="F7" s="83"/>
      <c r="G7" s="83"/>
      <c r="H7" s="98"/>
      <c r="I7" s="98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84">
        <f t="shared" ref="F8:G8" si="0">SUM(F9+F19+F27)</f>
        <v>7851000</v>
      </c>
      <c r="G8" s="84">
        <f t="shared" si="0"/>
        <v>3925500</v>
      </c>
      <c r="H8" s="99">
        <f t="shared" ref="H8" si="1">SUM(H9+H19+H27)</f>
        <v>4698869.3900000006</v>
      </c>
      <c r="I8" s="99">
        <f>SUM(H8/(G8/100))</f>
        <v>119.7011690230544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85">
        <f t="shared" ref="F9:G9" si="2">SUM(F10+F14+F16)</f>
        <v>1388000</v>
      </c>
      <c r="G9" s="85">
        <f t="shared" si="2"/>
        <v>694000</v>
      </c>
      <c r="H9" s="100">
        <f t="shared" ref="H9" si="3">SUM(H10+H14+H16)</f>
        <v>1427106.58</v>
      </c>
      <c r="I9" s="99">
        <f t="shared" ref="I9:I72" si="4">SUM(H9/(G9/100))</f>
        <v>205.63495389048992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86">
        <f t="shared" ref="F10:G10" si="5">SUM(F11+F12+F13)</f>
        <v>323000</v>
      </c>
      <c r="G10" s="86">
        <f t="shared" si="5"/>
        <v>161500</v>
      </c>
      <c r="H10" s="101">
        <f t="shared" ref="H10" si="6">SUM(H11+H12+H13)</f>
        <v>185282.11</v>
      </c>
      <c r="I10" s="99">
        <f t="shared" si="4"/>
        <v>114.72576470588234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87">
        <v>33000</v>
      </c>
      <c r="G11" s="87">
        <f>SUM(F11/12)*6</f>
        <v>16500</v>
      </c>
      <c r="H11" s="102">
        <v>28821.09</v>
      </c>
      <c r="I11" s="99">
        <f t="shared" si="4"/>
        <v>174.67327272727272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87">
        <v>40000</v>
      </c>
      <c r="G12" s="87">
        <f t="shared" ref="G12:G13" si="7">SUM(F12/12)*6</f>
        <v>20000</v>
      </c>
      <c r="H12" s="102">
        <v>38273.519999999997</v>
      </c>
      <c r="I12" s="99">
        <f t="shared" si="4"/>
        <v>191.36759999999998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87">
        <v>250000</v>
      </c>
      <c r="G13" s="87">
        <f t="shared" si="7"/>
        <v>125000</v>
      </c>
      <c r="H13" s="102">
        <v>118187.5</v>
      </c>
      <c r="I13" s="99">
        <f t="shared" si="4"/>
        <v>94.55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85">
        <f t="shared" ref="F14:H14" si="8">SUM(F15)</f>
        <v>15000</v>
      </c>
      <c r="G14" s="85">
        <f t="shared" si="8"/>
        <v>7500</v>
      </c>
      <c r="H14" s="100">
        <f t="shared" si="8"/>
        <v>12335.75</v>
      </c>
      <c r="I14" s="99">
        <f t="shared" si="4"/>
        <v>164.47666666666666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87">
        <v>15000</v>
      </c>
      <c r="G15" s="87">
        <f>SUM(F15/12)*6</f>
        <v>7500</v>
      </c>
      <c r="H15" s="102">
        <v>12335.75</v>
      </c>
      <c r="I15" s="99">
        <f t="shared" si="4"/>
        <v>164.47666666666666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85">
        <f t="shared" ref="F16:G16" si="9">SUM(F17+F18)</f>
        <v>1050000</v>
      </c>
      <c r="G16" s="85">
        <f t="shared" si="9"/>
        <v>525000</v>
      </c>
      <c r="H16" s="100">
        <f t="shared" ref="H16" si="10">SUM(H17+H18)</f>
        <v>1229488.72</v>
      </c>
      <c r="I16" s="99">
        <f t="shared" si="4"/>
        <v>234.18832761904761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87">
        <v>350000</v>
      </c>
      <c r="G17" s="87">
        <f>SUM(F17/12)*6</f>
        <v>175000</v>
      </c>
      <c r="H17" s="102">
        <v>460094.07</v>
      </c>
      <c r="I17" s="99">
        <f t="shared" si="4"/>
        <v>262.91089714285715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87">
        <v>700000</v>
      </c>
      <c r="G18" s="87">
        <f>SUM(F18/12)*6</f>
        <v>350000</v>
      </c>
      <c r="H18" s="102">
        <v>769394.65</v>
      </c>
      <c r="I18" s="99">
        <f t="shared" si="4"/>
        <v>219.82704285714286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85">
        <f t="shared" ref="F19:H19" si="11">SUM(F20)</f>
        <v>2070000</v>
      </c>
      <c r="G19" s="85">
        <f t="shared" si="11"/>
        <v>1035000</v>
      </c>
      <c r="H19" s="100">
        <f t="shared" si="11"/>
        <v>1168790.67</v>
      </c>
      <c r="I19" s="99">
        <f t="shared" si="4"/>
        <v>112.92663478260869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85">
        <f t="shared" ref="F20:G20" si="12">SUM(F21:F26)</f>
        <v>2070000</v>
      </c>
      <c r="G20" s="85">
        <f t="shared" si="12"/>
        <v>1035000</v>
      </c>
      <c r="H20" s="100">
        <f t="shared" ref="H20" si="13">SUM(H21:H26)</f>
        <v>1168790.67</v>
      </c>
      <c r="I20" s="99">
        <f t="shared" si="4"/>
        <v>112.92663478260869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87">
        <v>1540000</v>
      </c>
      <c r="G21" s="87">
        <f t="shared" ref="G21:G26" si="14">SUM(F21/12)*6</f>
        <v>770000</v>
      </c>
      <c r="H21" s="102">
        <v>767312.29</v>
      </c>
      <c r="I21" s="99">
        <f t="shared" si="4"/>
        <v>99.650946753246757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87">
        <v>190000</v>
      </c>
      <c r="G22" s="87">
        <f t="shared" si="14"/>
        <v>95000</v>
      </c>
      <c r="H22" s="102">
        <v>92588.55</v>
      </c>
      <c r="I22" s="99">
        <f t="shared" si="4"/>
        <v>97.461631578947376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87">
        <v>10000</v>
      </c>
      <c r="G23" s="87">
        <f t="shared" si="14"/>
        <v>5000</v>
      </c>
      <c r="H23" s="102">
        <v>5688.84</v>
      </c>
      <c r="I23" s="99">
        <f t="shared" si="4"/>
        <v>113.77680000000001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87">
        <v>100000</v>
      </c>
      <c r="G24" s="87">
        <f t="shared" si="14"/>
        <v>50000</v>
      </c>
      <c r="H24" s="102">
        <v>130045.73</v>
      </c>
      <c r="I24" s="99">
        <f t="shared" si="4"/>
        <v>260.09145999999998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87">
        <v>110000</v>
      </c>
      <c r="G25" s="87">
        <f t="shared" si="14"/>
        <v>55000</v>
      </c>
      <c r="H25" s="102">
        <v>56290.1</v>
      </c>
      <c r="I25" s="99">
        <f t="shared" si="4"/>
        <v>102.34563636363636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87">
        <v>120000</v>
      </c>
      <c r="G26" s="87">
        <f t="shared" si="14"/>
        <v>60000</v>
      </c>
      <c r="H26" s="102">
        <v>116865.16</v>
      </c>
      <c r="I26" s="99">
        <f t="shared" si="4"/>
        <v>194.77526666666668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85">
        <f>SUM(F30+F32+F28)</f>
        <v>4393000</v>
      </c>
      <c r="G27" s="85">
        <f>SUM(G30+G32+G28)</f>
        <v>2196500</v>
      </c>
      <c r="H27" s="100">
        <f>SUM(H30+H32+H28)</f>
        <v>2102972.14</v>
      </c>
      <c r="I27" s="99">
        <f t="shared" si="4"/>
        <v>95.741959480992492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389</v>
      </c>
      <c r="F28" s="85">
        <f t="shared" ref="F28:H30" si="15">SUM(F29)</f>
        <v>200000</v>
      </c>
      <c r="G28" s="85">
        <f t="shared" si="15"/>
        <v>100000</v>
      </c>
      <c r="H28" s="100">
        <f t="shared" si="15"/>
        <v>68868.67</v>
      </c>
      <c r="I28" s="99">
        <f t="shared" si="4"/>
        <v>68.868669999999995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389</v>
      </c>
      <c r="F29" s="87">
        <v>200000</v>
      </c>
      <c r="G29" s="87">
        <f>SUM(F29/12)*6</f>
        <v>100000</v>
      </c>
      <c r="H29" s="102">
        <v>68868.67</v>
      </c>
      <c r="I29" s="99">
        <f t="shared" si="4"/>
        <v>68.868669999999995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85">
        <f t="shared" si="15"/>
        <v>400000</v>
      </c>
      <c r="G30" s="85">
        <f t="shared" si="15"/>
        <v>200000</v>
      </c>
      <c r="H30" s="100">
        <f t="shared" si="15"/>
        <v>188034.48</v>
      </c>
      <c r="I30" s="99">
        <f t="shared" si="4"/>
        <v>94.017240000000001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87">
        <v>400000</v>
      </c>
      <c r="G31" s="87">
        <f>SUM(F31/12)*6</f>
        <v>200000</v>
      </c>
      <c r="H31" s="102">
        <v>188034.48</v>
      </c>
      <c r="I31" s="99">
        <f t="shared" si="4"/>
        <v>94.017240000000001</v>
      </c>
    </row>
    <row r="32" spans="1:9" s="25" customFormat="1" ht="13.5">
      <c r="A32" s="22"/>
      <c r="B32" s="22">
        <v>717140</v>
      </c>
      <c r="C32" s="22"/>
      <c r="D32" s="23" t="s">
        <v>280</v>
      </c>
      <c r="E32" s="24" t="s">
        <v>51</v>
      </c>
      <c r="F32" s="85">
        <f t="shared" ref="F32:H32" si="16">SUM(F33)</f>
        <v>3793000</v>
      </c>
      <c r="G32" s="85">
        <f t="shared" si="16"/>
        <v>1896500</v>
      </c>
      <c r="H32" s="100">
        <f t="shared" si="16"/>
        <v>1846068.99</v>
      </c>
      <c r="I32" s="99">
        <f t="shared" si="4"/>
        <v>97.340837859214346</v>
      </c>
    </row>
    <row r="33" spans="1:9" s="29" customFormat="1" ht="13.5">
      <c r="A33" s="26"/>
      <c r="B33" s="26"/>
      <c r="C33" s="26">
        <v>717141</v>
      </c>
      <c r="D33" s="27" t="s">
        <v>388</v>
      </c>
      <c r="E33" s="28" t="s">
        <v>51</v>
      </c>
      <c r="F33" s="87">
        <v>3793000</v>
      </c>
      <c r="G33" s="87">
        <f>SUM(F33/12)*6</f>
        <v>1896500</v>
      </c>
      <c r="H33" s="102">
        <v>1846068.99</v>
      </c>
      <c r="I33" s="99">
        <f t="shared" si="4"/>
        <v>97.340837859214346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85">
        <f t="shared" ref="F34:G34" si="17">SUM(F35+F45+F50+F53+F56+F70+F86+F90+F94)</f>
        <v>6034000</v>
      </c>
      <c r="G34" s="85">
        <f t="shared" si="17"/>
        <v>3017000</v>
      </c>
      <c r="H34" s="100">
        <f t="shared" ref="H34" si="18">SUM(H35+H45+H50+H53+H56+H70+H86+H90+H94)</f>
        <v>2223416.7999999998</v>
      </c>
      <c r="I34" s="99">
        <f t="shared" si="4"/>
        <v>73.696281073914477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85">
        <f t="shared" ref="F35:G35" si="19">SUM(F36+F38+F43)</f>
        <v>990000</v>
      </c>
      <c r="G35" s="85">
        <f t="shared" si="19"/>
        <v>495000</v>
      </c>
      <c r="H35" s="100">
        <f t="shared" ref="H35" si="20">SUM(H36+H38+H43)</f>
        <v>159755.06999999998</v>
      </c>
      <c r="I35" s="99">
        <f t="shared" si="4"/>
        <v>32.27375151515151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85">
        <f t="shared" ref="F36:H36" si="21">SUM(F37)</f>
        <v>10000</v>
      </c>
      <c r="G36" s="85">
        <f t="shared" si="21"/>
        <v>5000</v>
      </c>
      <c r="H36" s="100">
        <f t="shared" si="21"/>
        <v>7640.18</v>
      </c>
      <c r="I36" s="99">
        <f t="shared" si="4"/>
        <v>152.80360000000002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87">
        <v>10000</v>
      </c>
      <c r="G37" s="87">
        <f>SUM(F37/12)*6</f>
        <v>5000</v>
      </c>
      <c r="H37" s="102">
        <v>7640.18</v>
      </c>
      <c r="I37" s="99">
        <f t="shared" si="4"/>
        <v>152.80360000000002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85">
        <f t="shared" ref="F38:G38" si="22">SUM(F39+F40+F42+F41)</f>
        <v>680000</v>
      </c>
      <c r="G38" s="85">
        <f t="shared" si="22"/>
        <v>340000</v>
      </c>
      <c r="H38" s="100">
        <f t="shared" ref="H38" si="23">SUM(H39+H40+H42+H41)</f>
        <v>152114.88999999998</v>
      </c>
      <c r="I38" s="99">
        <f t="shared" si="4"/>
        <v>44.73967352941176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63</v>
      </c>
      <c r="F39" s="87">
        <v>80000</v>
      </c>
      <c r="G39" s="87">
        <f>SUM(F39/12)*6</f>
        <v>40000</v>
      </c>
      <c r="H39" s="102">
        <v>0</v>
      </c>
      <c r="I39" s="99">
        <f t="shared" si="4"/>
        <v>0</v>
      </c>
    </row>
    <row r="40" spans="1:9" s="29" customFormat="1" ht="13.5">
      <c r="A40" s="26"/>
      <c r="B40" s="26"/>
      <c r="C40" s="26">
        <v>721122</v>
      </c>
      <c r="D40" s="27" t="s">
        <v>64</v>
      </c>
      <c r="E40" s="28" t="s">
        <v>65</v>
      </c>
      <c r="F40" s="87">
        <v>400000</v>
      </c>
      <c r="G40" s="87">
        <f>SUM(F40/12)*6</f>
        <v>200000</v>
      </c>
      <c r="H40" s="102">
        <v>98334.04</v>
      </c>
      <c r="I40" s="99">
        <f t="shared" si="4"/>
        <v>49.167019999999994</v>
      </c>
    </row>
    <row r="41" spans="1:9" s="29" customFormat="1" ht="13.5">
      <c r="A41" s="26"/>
      <c r="B41" s="26"/>
      <c r="C41" s="26">
        <v>721124</v>
      </c>
      <c r="D41" s="27" t="s">
        <v>66</v>
      </c>
      <c r="E41" s="28" t="s">
        <v>67</v>
      </c>
      <c r="F41" s="87">
        <v>200000</v>
      </c>
      <c r="G41" s="87">
        <f>SUM(F41/12)*6</f>
        <v>100000</v>
      </c>
      <c r="H41" s="102">
        <v>53780.85</v>
      </c>
      <c r="I41" s="99">
        <f t="shared" si="4"/>
        <v>53.780850000000001</v>
      </c>
    </row>
    <row r="42" spans="1:9" s="29" customFormat="1" ht="13.5" hidden="1">
      <c r="A42" s="26"/>
      <c r="B42" s="26"/>
      <c r="C42" s="26">
        <v>721124</v>
      </c>
      <c r="D42" s="27" t="s">
        <v>66</v>
      </c>
      <c r="E42" s="28" t="s">
        <v>68</v>
      </c>
      <c r="F42" s="87">
        <v>0</v>
      </c>
      <c r="G42" s="87">
        <v>0</v>
      </c>
      <c r="H42" s="102">
        <v>0</v>
      </c>
      <c r="I42" s="99" t="e">
        <f t="shared" si="4"/>
        <v>#DIV/0!</v>
      </c>
    </row>
    <row r="43" spans="1:9" s="25" customFormat="1" ht="13.5">
      <c r="A43" s="22"/>
      <c r="B43" s="22">
        <v>721190</v>
      </c>
      <c r="C43" s="22"/>
      <c r="D43" s="23" t="s">
        <v>69</v>
      </c>
      <c r="E43" s="24" t="s">
        <v>70</v>
      </c>
      <c r="F43" s="85">
        <f t="shared" ref="F43:H43" si="24">SUM(F44)</f>
        <v>300000</v>
      </c>
      <c r="G43" s="85">
        <f t="shared" si="24"/>
        <v>150000</v>
      </c>
      <c r="H43" s="100">
        <f t="shared" si="24"/>
        <v>0</v>
      </c>
      <c r="I43" s="99">
        <f t="shared" si="4"/>
        <v>0</v>
      </c>
    </row>
    <row r="44" spans="1:9" s="29" customFormat="1" ht="13.5">
      <c r="A44" s="26"/>
      <c r="B44" s="26"/>
      <c r="C44" s="26">
        <v>721191</v>
      </c>
      <c r="D44" s="27" t="s">
        <v>71</v>
      </c>
      <c r="E44" s="28" t="s">
        <v>72</v>
      </c>
      <c r="F44" s="87">
        <v>300000</v>
      </c>
      <c r="G44" s="87">
        <f>SUM(F44/12)*6</f>
        <v>150000</v>
      </c>
      <c r="H44" s="102">
        <v>0</v>
      </c>
      <c r="I44" s="99">
        <f t="shared" si="4"/>
        <v>0</v>
      </c>
    </row>
    <row r="45" spans="1:9" s="25" customFormat="1" ht="13.5">
      <c r="A45" s="31">
        <v>721200</v>
      </c>
      <c r="B45" s="31"/>
      <c r="C45" s="31"/>
      <c r="D45" s="32" t="s">
        <v>73</v>
      </c>
      <c r="E45" s="33" t="s">
        <v>74</v>
      </c>
      <c r="F45" s="88">
        <f t="shared" ref="F45:G45" si="25">SUM(F46+F48)</f>
        <v>23000</v>
      </c>
      <c r="G45" s="88">
        <f t="shared" si="25"/>
        <v>11500</v>
      </c>
      <c r="H45" s="103">
        <f t="shared" ref="H45" si="26">SUM(H46+H48)</f>
        <v>37354.36</v>
      </c>
      <c r="I45" s="99">
        <f t="shared" si="4"/>
        <v>324.82052173913041</v>
      </c>
    </row>
    <row r="46" spans="1:9" s="25" customFormat="1" ht="13.5">
      <c r="A46" s="22"/>
      <c r="B46" s="22">
        <v>721210</v>
      </c>
      <c r="C46" s="22"/>
      <c r="D46" s="23" t="s">
        <v>75</v>
      </c>
      <c r="E46" s="24" t="s">
        <v>76</v>
      </c>
      <c r="F46" s="85">
        <f t="shared" ref="F46:H46" si="27">SUM(F47)</f>
        <v>3000</v>
      </c>
      <c r="G46" s="85">
        <f t="shared" si="27"/>
        <v>1500</v>
      </c>
      <c r="H46" s="100">
        <f t="shared" si="27"/>
        <v>1552.66</v>
      </c>
      <c r="I46" s="99">
        <f t="shared" si="4"/>
        <v>103.51066666666667</v>
      </c>
    </row>
    <row r="47" spans="1:9" s="29" customFormat="1" ht="13.5">
      <c r="A47" s="26"/>
      <c r="B47" s="26"/>
      <c r="C47" s="26">
        <v>721211</v>
      </c>
      <c r="D47" s="27" t="s">
        <v>77</v>
      </c>
      <c r="E47" s="28" t="s">
        <v>78</v>
      </c>
      <c r="F47" s="87">
        <v>3000</v>
      </c>
      <c r="G47" s="87">
        <f>SUM(F47/12)*6</f>
        <v>1500</v>
      </c>
      <c r="H47" s="102">
        <v>1552.66</v>
      </c>
      <c r="I47" s="99">
        <f t="shared" si="4"/>
        <v>103.51066666666667</v>
      </c>
    </row>
    <row r="48" spans="1:9" s="25" customFormat="1" ht="13.5">
      <c r="A48" s="22"/>
      <c r="B48" s="22">
        <v>721230</v>
      </c>
      <c r="C48" s="22"/>
      <c r="D48" s="23" t="s">
        <v>79</v>
      </c>
      <c r="E48" s="24" t="s">
        <v>80</v>
      </c>
      <c r="F48" s="85">
        <f t="shared" ref="F48:H48" si="28">SUM(F49)</f>
        <v>20000</v>
      </c>
      <c r="G48" s="85">
        <f t="shared" si="28"/>
        <v>10000</v>
      </c>
      <c r="H48" s="100">
        <f t="shared" si="28"/>
        <v>35801.699999999997</v>
      </c>
      <c r="I48" s="99">
        <f t="shared" si="4"/>
        <v>358.017</v>
      </c>
    </row>
    <row r="49" spans="1:9" s="29" customFormat="1" ht="13.5" customHeight="1">
      <c r="A49" s="26"/>
      <c r="B49" s="26"/>
      <c r="C49" s="26">
        <v>721239</v>
      </c>
      <c r="D49" s="27" t="s">
        <v>81</v>
      </c>
      <c r="E49" s="28" t="s">
        <v>82</v>
      </c>
      <c r="F49" s="87">
        <v>20000</v>
      </c>
      <c r="G49" s="87">
        <f>SUM(F49/12)*6</f>
        <v>10000</v>
      </c>
      <c r="H49" s="102">
        <v>35801.699999999997</v>
      </c>
      <c r="I49" s="99">
        <f t="shared" si="4"/>
        <v>358.017</v>
      </c>
    </row>
    <row r="50" spans="1:9" s="25" customFormat="1" ht="13.5">
      <c r="A50" s="22">
        <v>722100</v>
      </c>
      <c r="B50" s="22"/>
      <c r="C50" s="22"/>
      <c r="D50" s="23" t="s">
        <v>83</v>
      </c>
      <c r="E50" s="24" t="s">
        <v>84</v>
      </c>
      <c r="F50" s="85">
        <f t="shared" ref="F50:H51" si="29">SUM(F51)</f>
        <v>200000</v>
      </c>
      <c r="G50" s="85">
        <f t="shared" si="29"/>
        <v>100000</v>
      </c>
      <c r="H50" s="100">
        <f t="shared" si="29"/>
        <v>103741.2</v>
      </c>
      <c r="I50" s="99">
        <f t="shared" si="4"/>
        <v>103.74119999999999</v>
      </c>
    </row>
    <row r="51" spans="1:9" s="25" customFormat="1" ht="13.5">
      <c r="A51" s="22"/>
      <c r="B51" s="22">
        <v>722130</v>
      </c>
      <c r="C51" s="22"/>
      <c r="D51" s="23" t="s">
        <v>85</v>
      </c>
      <c r="E51" s="24" t="s">
        <v>86</v>
      </c>
      <c r="F51" s="85">
        <f t="shared" si="29"/>
        <v>200000</v>
      </c>
      <c r="G51" s="85">
        <f t="shared" si="29"/>
        <v>100000</v>
      </c>
      <c r="H51" s="100">
        <f t="shared" si="29"/>
        <v>103741.2</v>
      </c>
      <c r="I51" s="99">
        <f t="shared" si="4"/>
        <v>103.74119999999999</v>
      </c>
    </row>
    <row r="52" spans="1:9" s="29" customFormat="1" ht="13.5">
      <c r="A52" s="34"/>
      <c r="B52" s="34"/>
      <c r="C52" s="34">
        <v>722131</v>
      </c>
      <c r="D52" s="35" t="s">
        <v>87</v>
      </c>
      <c r="E52" s="36" t="s">
        <v>88</v>
      </c>
      <c r="F52" s="89">
        <v>200000</v>
      </c>
      <c r="G52" s="87">
        <f>SUM(F52/12)*6</f>
        <v>100000</v>
      </c>
      <c r="H52" s="104">
        <v>103741.2</v>
      </c>
      <c r="I52" s="99">
        <f t="shared" si="4"/>
        <v>103.74119999999999</v>
      </c>
    </row>
    <row r="53" spans="1:9" s="25" customFormat="1" ht="13.5">
      <c r="A53" s="22">
        <v>722300</v>
      </c>
      <c r="B53" s="22"/>
      <c r="C53" s="22"/>
      <c r="D53" s="23" t="s">
        <v>89</v>
      </c>
      <c r="E53" s="24" t="s">
        <v>90</v>
      </c>
      <c r="F53" s="85">
        <f t="shared" ref="F53:H54" si="30">SUM(F54)</f>
        <v>600000</v>
      </c>
      <c r="G53" s="85">
        <f t="shared" si="30"/>
        <v>300000</v>
      </c>
      <c r="H53" s="100">
        <f t="shared" si="30"/>
        <v>498039.01</v>
      </c>
      <c r="I53" s="99">
        <f t="shared" si="4"/>
        <v>166.01300333333333</v>
      </c>
    </row>
    <row r="54" spans="1:9" s="25" customFormat="1" ht="13.5">
      <c r="A54" s="22"/>
      <c r="B54" s="22">
        <v>722320</v>
      </c>
      <c r="C54" s="22"/>
      <c r="D54" s="23" t="s">
        <v>91</v>
      </c>
      <c r="E54" s="24" t="s">
        <v>92</v>
      </c>
      <c r="F54" s="85">
        <f t="shared" si="30"/>
        <v>600000</v>
      </c>
      <c r="G54" s="85">
        <f t="shared" si="30"/>
        <v>300000</v>
      </c>
      <c r="H54" s="100">
        <f t="shared" si="30"/>
        <v>498039.01</v>
      </c>
      <c r="I54" s="99">
        <f t="shared" si="4"/>
        <v>166.01300333333333</v>
      </c>
    </row>
    <row r="55" spans="1:9" s="29" customFormat="1" ht="13.5">
      <c r="A55" s="26"/>
      <c r="B55" s="26"/>
      <c r="C55" s="26">
        <v>722322</v>
      </c>
      <c r="D55" s="27" t="s">
        <v>93</v>
      </c>
      <c r="E55" s="28" t="s">
        <v>94</v>
      </c>
      <c r="F55" s="87">
        <v>600000</v>
      </c>
      <c r="G55" s="87">
        <f>SUM(F55/12)*6</f>
        <v>300000</v>
      </c>
      <c r="H55" s="102">
        <v>498039.01</v>
      </c>
      <c r="I55" s="99">
        <f t="shared" si="4"/>
        <v>166.01300333333333</v>
      </c>
    </row>
    <row r="56" spans="1:9" s="25" customFormat="1" ht="13.5">
      <c r="A56" s="22">
        <v>722400</v>
      </c>
      <c r="B56" s="22"/>
      <c r="C56" s="22"/>
      <c r="D56" s="23" t="s">
        <v>95</v>
      </c>
      <c r="E56" s="24" t="s">
        <v>96</v>
      </c>
      <c r="F56" s="85">
        <f t="shared" ref="F56:G56" si="31">SUM(F57+F63+F65+F67)</f>
        <v>1585000</v>
      </c>
      <c r="G56" s="85">
        <f t="shared" si="31"/>
        <v>792500</v>
      </c>
      <c r="H56" s="100">
        <f t="shared" ref="H56" si="32">SUM(H57+H63+H65+H67)</f>
        <v>535443.34</v>
      </c>
      <c r="I56" s="99">
        <f t="shared" si="4"/>
        <v>67.563828391167192</v>
      </c>
    </row>
    <row r="57" spans="1:9" s="25" customFormat="1" ht="13.5">
      <c r="A57" s="22"/>
      <c r="B57" s="22">
        <v>722430</v>
      </c>
      <c r="C57" s="22"/>
      <c r="D57" s="23" t="s">
        <v>97</v>
      </c>
      <c r="E57" s="24" t="s">
        <v>98</v>
      </c>
      <c r="F57" s="85">
        <f t="shared" ref="F57:G57" si="33">SUM(F58:F62)</f>
        <v>1420000</v>
      </c>
      <c r="G57" s="85">
        <f t="shared" si="33"/>
        <v>710000</v>
      </c>
      <c r="H57" s="100">
        <f t="shared" ref="H57" si="34">SUM(H58:H62)</f>
        <v>362425.24</v>
      </c>
      <c r="I57" s="99">
        <f t="shared" si="4"/>
        <v>51.045808450704222</v>
      </c>
    </row>
    <row r="58" spans="1:9" s="29" customFormat="1" ht="13.5">
      <c r="A58" s="26"/>
      <c r="B58" s="26"/>
      <c r="C58" s="26">
        <v>722432</v>
      </c>
      <c r="D58" s="27" t="s">
        <v>99</v>
      </c>
      <c r="E58" s="28" t="s">
        <v>339</v>
      </c>
      <c r="F58" s="87">
        <v>220000</v>
      </c>
      <c r="G58" s="87">
        <f>SUM(F58/12)*6</f>
        <v>110000</v>
      </c>
      <c r="H58" s="102">
        <v>10570</v>
      </c>
      <c r="I58" s="99">
        <f t="shared" si="4"/>
        <v>9.6090909090909093</v>
      </c>
    </row>
    <row r="59" spans="1:9" s="29" customFormat="1" ht="13.5">
      <c r="A59" s="26"/>
      <c r="B59" s="26"/>
      <c r="C59" s="26">
        <v>722433</v>
      </c>
      <c r="D59" s="27" t="s">
        <v>100</v>
      </c>
      <c r="E59" s="28" t="s">
        <v>101</v>
      </c>
      <c r="F59" s="87">
        <v>200000</v>
      </c>
      <c r="G59" s="87">
        <f>SUM(F59/12)*6</f>
        <v>100000</v>
      </c>
      <c r="H59" s="102">
        <v>61820.03</v>
      </c>
      <c r="I59" s="99">
        <f t="shared" si="4"/>
        <v>61.820029999999996</v>
      </c>
    </row>
    <row r="60" spans="1:9" s="29" customFormat="1" ht="13.5">
      <c r="A60" s="26"/>
      <c r="B60" s="26"/>
      <c r="C60" s="26">
        <v>722434</v>
      </c>
      <c r="D60" s="27" t="s">
        <v>102</v>
      </c>
      <c r="E60" s="28" t="s">
        <v>103</v>
      </c>
      <c r="F60" s="87">
        <v>200000</v>
      </c>
      <c r="G60" s="87">
        <f>SUM(F60/12)*6</f>
        <v>100000</v>
      </c>
      <c r="H60" s="102">
        <v>21006.19</v>
      </c>
      <c r="I60" s="99">
        <f t="shared" si="4"/>
        <v>21.00619</v>
      </c>
    </row>
    <row r="61" spans="1:9" s="29" customFormat="1" ht="13.5">
      <c r="A61" s="26"/>
      <c r="B61" s="26"/>
      <c r="C61" s="26">
        <v>722435</v>
      </c>
      <c r="D61" s="27" t="s">
        <v>104</v>
      </c>
      <c r="E61" s="28" t="s">
        <v>105</v>
      </c>
      <c r="F61" s="87">
        <v>800000</v>
      </c>
      <c r="G61" s="87">
        <f>SUM(F61/12)*6</f>
        <v>400000</v>
      </c>
      <c r="H61" s="102">
        <v>269029.02</v>
      </c>
      <c r="I61" s="99">
        <f t="shared" si="4"/>
        <v>67.257255000000001</v>
      </c>
    </row>
    <row r="62" spans="1:9" s="29" customFormat="1" ht="12" hidden="1" customHeight="1">
      <c r="A62" s="26"/>
      <c r="B62" s="26"/>
      <c r="C62" s="26">
        <v>722437</v>
      </c>
      <c r="D62" s="27" t="s">
        <v>106</v>
      </c>
      <c r="E62" s="28" t="s">
        <v>107</v>
      </c>
      <c r="F62" s="87">
        <v>0</v>
      </c>
      <c r="G62" s="87">
        <v>0</v>
      </c>
      <c r="H62" s="102">
        <v>0</v>
      </c>
      <c r="I62" s="99" t="e">
        <f t="shared" si="4"/>
        <v>#DIV/0!</v>
      </c>
    </row>
    <row r="63" spans="1:9" s="25" customFormat="1" ht="13.5">
      <c r="A63" s="22"/>
      <c r="B63" s="22">
        <v>722440</v>
      </c>
      <c r="C63" s="22"/>
      <c r="D63" s="23" t="s">
        <v>108</v>
      </c>
      <c r="E63" s="24" t="s">
        <v>109</v>
      </c>
      <c r="F63" s="85">
        <f t="shared" ref="F63:H63" si="35">SUM(F64)</f>
        <v>30000</v>
      </c>
      <c r="G63" s="85">
        <f t="shared" si="35"/>
        <v>15000</v>
      </c>
      <c r="H63" s="100">
        <f t="shared" si="35"/>
        <v>112273.84</v>
      </c>
      <c r="I63" s="99">
        <f t="shared" si="4"/>
        <v>748.49226666666664</v>
      </c>
    </row>
    <row r="64" spans="1:9" s="29" customFormat="1" ht="13.5">
      <c r="A64" s="26"/>
      <c r="B64" s="26"/>
      <c r="C64" s="26">
        <v>722442</v>
      </c>
      <c r="D64" s="27" t="s">
        <v>110</v>
      </c>
      <c r="E64" s="28" t="s">
        <v>111</v>
      </c>
      <c r="F64" s="87">
        <v>30000</v>
      </c>
      <c r="G64" s="87">
        <f>SUM(F64/12)*6</f>
        <v>15000</v>
      </c>
      <c r="H64" s="102">
        <v>112273.84</v>
      </c>
      <c r="I64" s="99">
        <f t="shared" si="4"/>
        <v>748.49226666666664</v>
      </c>
    </row>
    <row r="65" spans="1:9" s="25" customFormat="1" ht="13.5">
      <c r="A65" s="22"/>
      <c r="B65" s="22">
        <v>722450</v>
      </c>
      <c r="C65" s="22"/>
      <c r="D65" s="23" t="s">
        <v>112</v>
      </c>
      <c r="E65" s="24" t="s">
        <v>113</v>
      </c>
      <c r="F65" s="85">
        <f t="shared" ref="F65:H65" si="36">SUM(F66)</f>
        <v>50000</v>
      </c>
      <c r="G65" s="85">
        <f t="shared" si="36"/>
        <v>25000</v>
      </c>
      <c r="H65" s="100">
        <f t="shared" si="36"/>
        <v>15000</v>
      </c>
      <c r="I65" s="99">
        <f t="shared" si="4"/>
        <v>60</v>
      </c>
    </row>
    <row r="66" spans="1:9" s="29" customFormat="1" ht="13.5">
      <c r="A66" s="26"/>
      <c r="B66" s="26"/>
      <c r="C66" s="26">
        <v>722459</v>
      </c>
      <c r="D66" s="27" t="s">
        <v>114</v>
      </c>
      <c r="E66" s="28" t="s">
        <v>115</v>
      </c>
      <c r="F66" s="87">
        <v>50000</v>
      </c>
      <c r="G66" s="87">
        <f>SUM(F66/12)*6</f>
        <v>25000</v>
      </c>
      <c r="H66" s="102">
        <v>15000</v>
      </c>
      <c r="I66" s="99">
        <f t="shared" si="4"/>
        <v>60</v>
      </c>
    </row>
    <row r="67" spans="1:9" s="25" customFormat="1" ht="13.5">
      <c r="A67" s="22"/>
      <c r="B67" s="22">
        <v>722460</v>
      </c>
      <c r="C67" s="22"/>
      <c r="D67" s="23" t="s">
        <v>116</v>
      </c>
      <c r="E67" s="24" t="s">
        <v>117</v>
      </c>
      <c r="F67" s="85">
        <f t="shared" ref="F67:G67" si="37">SUM(F68+F69)</f>
        <v>85000</v>
      </c>
      <c r="G67" s="85">
        <f t="shared" si="37"/>
        <v>42500</v>
      </c>
      <c r="H67" s="100">
        <f t="shared" ref="H67" si="38">SUM(H68+H69)</f>
        <v>45744.26</v>
      </c>
      <c r="I67" s="99">
        <f t="shared" si="4"/>
        <v>107.63355294117648</v>
      </c>
    </row>
    <row r="68" spans="1:9" s="29" customFormat="1" ht="13.5">
      <c r="A68" s="26"/>
      <c r="B68" s="26"/>
      <c r="C68" s="26">
        <v>722461</v>
      </c>
      <c r="D68" s="27" t="s">
        <v>118</v>
      </c>
      <c r="E68" s="28" t="s">
        <v>119</v>
      </c>
      <c r="F68" s="87">
        <v>30000</v>
      </c>
      <c r="G68" s="87">
        <f>SUM(F68/12)*6</f>
        <v>15000</v>
      </c>
      <c r="H68" s="102">
        <v>16861.29</v>
      </c>
      <c r="I68" s="99">
        <f t="shared" si="4"/>
        <v>112.40860000000001</v>
      </c>
    </row>
    <row r="69" spans="1:9" s="29" customFormat="1" ht="13.5">
      <c r="A69" s="26"/>
      <c r="B69" s="26"/>
      <c r="C69" s="26">
        <v>722463</v>
      </c>
      <c r="D69" s="27" t="s">
        <v>120</v>
      </c>
      <c r="E69" s="28" t="s">
        <v>121</v>
      </c>
      <c r="F69" s="87">
        <v>55000</v>
      </c>
      <c r="G69" s="87">
        <f>SUM(F69/12)*6</f>
        <v>27500</v>
      </c>
      <c r="H69" s="102">
        <v>28882.97</v>
      </c>
      <c r="I69" s="99">
        <f t="shared" si="4"/>
        <v>105.02898181818182</v>
      </c>
    </row>
    <row r="70" spans="1:9" s="25" customFormat="1" ht="13.5">
      <c r="A70" s="22">
        <v>722500</v>
      </c>
      <c r="B70" s="22"/>
      <c r="C70" s="22"/>
      <c r="D70" s="23" t="s">
        <v>122</v>
      </c>
      <c r="E70" s="24" t="s">
        <v>123</v>
      </c>
      <c r="F70" s="85">
        <f t="shared" ref="F70:G70" si="39">SUM(F71+F75+F81+F79)</f>
        <v>1623000</v>
      </c>
      <c r="G70" s="85">
        <f t="shared" si="39"/>
        <v>811500</v>
      </c>
      <c r="H70" s="100">
        <f t="shared" ref="H70" si="40">SUM(H71+H75+H81+H79)</f>
        <v>511134.76</v>
      </c>
      <c r="I70" s="99">
        <f t="shared" si="4"/>
        <v>62.986415280345042</v>
      </c>
    </row>
    <row r="71" spans="1:9" s="25" customFormat="1" ht="13.5">
      <c r="A71" s="22"/>
      <c r="B71" s="22">
        <v>722510</v>
      </c>
      <c r="C71" s="22"/>
      <c r="D71" s="23" t="s">
        <v>124</v>
      </c>
      <c r="E71" s="24" t="s">
        <v>125</v>
      </c>
      <c r="F71" s="85">
        <f t="shared" ref="F71:G71" si="41">SUM(F72+F73+F74)</f>
        <v>133000</v>
      </c>
      <c r="G71" s="85">
        <f t="shared" si="41"/>
        <v>66500</v>
      </c>
      <c r="H71" s="100">
        <f t="shared" ref="H71" si="42">SUM(H72+H73+H74)</f>
        <v>129162.93</v>
      </c>
      <c r="I71" s="99">
        <f t="shared" si="4"/>
        <v>194.22996992481202</v>
      </c>
    </row>
    <row r="72" spans="1:9" s="29" customFormat="1" ht="13.5">
      <c r="A72" s="26"/>
      <c r="B72" s="26"/>
      <c r="C72" s="26">
        <v>722515</v>
      </c>
      <c r="D72" s="27" t="s">
        <v>126</v>
      </c>
      <c r="E72" s="28" t="s">
        <v>127</v>
      </c>
      <c r="F72" s="87">
        <v>8000</v>
      </c>
      <c r="G72" s="87">
        <f>SUM(F72/12)*6</f>
        <v>4000</v>
      </c>
      <c r="H72" s="102">
        <v>3780.53</v>
      </c>
      <c r="I72" s="99">
        <f t="shared" si="4"/>
        <v>94.513249999999999</v>
      </c>
    </row>
    <row r="73" spans="1:9" s="29" customFormat="1" ht="13.5">
      <c r="A73" s="26"/>
      <c r="B73" s="26"/>
      <c r="C73" s="26">
        <v>722516</v>
      </c>
      <c r="D73" s="27" t="s">
        <v>128</v>
      </c>
      <c r="E73" s="28" t="s">
        <v>129</v>
      </c>
      <c r="F73" s="87">
        <v>75000</v>
      </c>
      <c r="G73" s="87">
        <f>SUM(F73/12)*6</f>
        <v>37500</v>
      </c>
      <c r="H73" s="102">
        <v>58724</v>
      </c>
      <c r="I73" s="99">
        <f t="shared" ref="I73:I102" si="43">SUM(H73/(G73/100))</f>
        <v>156.59733333333332</v>
      </c>
    </row>
    <row r="74" spans="1:9" s="29" customFormat="1" ht="13.5">
      <c r="A74" s="26"/>
      <c r="B74" s="26"/>
      <c r="C74" s="26">
        <v>722518</v>
      </c>
      <c r="D74" s="27" t="s">
        <v>130</v>
      </c>
      <c r="E74" s="28" t="s">
        <v>131</v>
      </c>
      <c r="F74" s="87">
        <v>50000</v>
      </c>
      <c r="G74" s="87">
        <f>SUM(F74/12)*6</f>
        <v>25000</v>
      </c>
      <c r="H74" s="102">
        <v>66658.399999999994</v>
      </c>
      <c r="I74" s="99">
        <f t="shared" si="43"/>
        <v>266.6336</v>
      </c>
    </row>
    <row r="75" spans="1:9" s="25" customFormat="1" ht="13.5">
      <c r="A75" s="22"/>
      <c r="B75" s="22">
        <v>722530</v>
      </c>
      <c r="C75" s="22"/>
      <c r="D75" s="23" t="s">
        <v>132</v>
      </c>
      <c r="E75" s="24" t="s">
        <v>133</v>
      </c>
      <c r="F75" s="85">
        <f t="shared" ref="F75:G75" si="44">SUM(F76+F77+F78)</f>
        <v>390000</v>
      </c>
      <c r="G75" s="85">
        <f t="shared" si="44"/>
        <v>195000</v>
      </c>
      <c r="H75" s="100">
        <f t="shared" ref="H75" si="45">SUM(H76+H77+H78)</f>
        <v>192657.13999999998</v>
      </c>
      <c r="I75" s="99">
        <f t="shared" si="43"/>
        <v>98.798533333333324</v>
      </c>
    </row>
    <row r="76" spans="1:9" s="29" customFormat="1" ht="13.5">
      <c r="A76" s="26"/>
      <c r="B76" s="26"/>
      <c r="C76" s="26">
        <v>722531</v>
      </c>
      <c r="D76" s="27" t="s">
        <v>134</v>
      </c>
      <c r="E76" s="28" t="s">
        <v>135</v>
      </c>
      <c r="F76" s="87">
        <v>110000</v>
      </c>
      <c r="G76" s="87">
        <f>SUM(F76/12)*6</f>
        <v>55000</v>
      </c>
      <c r="H76" s="102">
        <v>57584.98</v>
      </c>
      <c r="I76" s="99">
        <f t="shared" si="43"/>
        <v>104.69996363636365</v>
      </c>
    </row>
    <row r="77" spans="1:9" s="29" customFormat="1" ht="13.5">
      <c r="A77" s="26"/>
      <c r="B77" s="26"/>
      <c r="C77" s="26">
        <v>722532</v>
      </c>
      <c r="D77" s="27" t="s">
        <v>136</v>
      </c>
      <c r="E77" s="28" t="s">
        <v>137</v>
      </c>
      <c r="F77" s="87">
        <v>250000</v>
      </c>
      <c r="G77" s="87">
        <f>SUM(F77/12)*6</f>
        <v>125000</v>
      </c>
      <c r="H77" s="102">
        <v>120450.08</v>
      </c>
      <c r="I77" s="99">
        <f t="shared" si="43"/>
        <v>96.360064000000008</v>
      </c>
    </row>
    <row r="78" spans="1:9" s="29" customFormat="1" ht="13.5">
      <c r="A78" s="26"/>
      <c r="B78" s="26"/>
      <c r="C78" s="26">
        <v>722538</v>
      </c>
      <c r="D78" s="27" t="s">
        <v>138</v>
      </c>
      <c r="E78" s="28" t="s">
        <v>139</v>
      </c>
      <c r="F78" s="87">
        <v>30000</v>
      </c>
      <c r="G78" s="87">
        <f>SUM(F78/12)*6</f>
        <v>15000</v>
      </c>
      <c r="H78" s="102">
        <v>14622.08</v>
      </c>
      <c r="I78" s="99">
        <f t="shared" si="43"/>
        <v>97.480533333333327</v>
      </c>
    </row>
    <row r="79" spans="1:9" s="25" customFormat="1" ht="13.5">
      <c r="A79" s="22"/>
      <c r="B79" s="22">
        <v>722550</v>
      </c>
      <c r="C79" s="22"/>
      <c r="D79" s="23" t="s">
        <v>140</v>
      </c>
      <c r="E79" s="24" t="s">
        <v>141</v>
      </c>
      <c r="F79" s="85">
        <f>SUM(F80)</f>
        <v>490000</v>
      </c>
      <c r="G79" s="85">
        <f>SUM(G80)</f>
        <v>245000</v>
      </c>
      <c r="H79" s="100">
        <f>SUM(H80)</f>
        <v>89789.6</v>
      </c>
      <c r="I79" s="99">
        <f t="shared" si="43"/>
        <v>36.648816326530614</v>
      </c>
    </row>
    <row r="80" spans="1:9" s="25" customFormat="1" ht="13.5">
      <c r="A80" s="22"/>
      <c r="B80" s="22"/>
      <c r="C80" s="34">
        <v>722554</v>
      </c>
      <c r="D80" s="27" t="s">
        <v>142</v>
      </c>
      <c r="E80" s="28" t="s">
        <v>141</v>
      </c>
      <c r="F80" s="87">
        <v>490000</v>
      </c>
      <c r="G80" s="87">
        <f>SUM(F80/12)*6</f>
        <v>245000</v>
      </c>
      <c r="H80" s="102">
        <v>89789.6</v>
      </c>
      <c r="I80" s="99">
        <f t="shared" si="43"/>
        <v>36.648816326530614</v>
      </c>
    </row>
    <row r="81" spans="1:9" s="25" customFormat="1" ht="13.5">
      <c r="A81" s="22"/>
      <c r="B81" s="22">
        <v>722580</v>
      </c>
      <c r="C81" s="22"/>
      <c r="D81" s="23" t="s">
        <v>143</v>
      </c>
      <c r="E81" s="24" t="s">
        <v>144</v>
      </c>
      <c r="F81" s="85">
        <f t="shared" ref="F81:G81" si="46">SUM(F82+F83+F84+F85)</f>
        <v>610000</v>
      </c>
      <c r="G81" s="85">
        <f t="shared" si="46"/>
        <v>305000</v>
      </c>
      <c r="H81" s="100">
        <f t="shared" ref="H81" si="47">SUM(H82+H83+H84+H85)</f>
        <v>99525.090000000011</v>
      </c>
      <c r="I81" s="99">
        <f t="shared" si="43"/>
        <v>32.63117704918033</v>
      </c>
    </row>
    <row r="82" spans="1:9" s="29" customFormat="1" ht="13.5">
      <c r="A82" s="26"/>
      <c r="B82" s="26"/>
      <c r="C82" s="26">
        <v>722581</v>
      </c>
      <c r="D82" s="27" t="s">
        <v>145</v>
      </c>
      <c r="E82" s="28" t="s">
        <v>146</v>
      </c>
      <c r="F82" s="87">
        <v>588900</v>
      </c>
      <c r="G82" s="87">
        <f>SUM(F82/12)*6</f>
        <v>294450</v>
      </c>
      <c r="H82" s="102">
        <v>95052.6</v>
      </c>
      <c r="I82" s="99">
        <f t="shared" si="43"/>
        <v>32.281406011207338</v>
      </c>
    </row>
    <row r="83" spans="1:9" s="29" customFormat="1" ht="13.5">
      <c r="A83" s="26"/>
      <c r="B83" s="26"/>
      <c r="C83" s="26">
        <v>722582</v>
      </c>
      <c r="D83" s="27" t="s">
        <v>147</v>
      </c>
      <c r="E83" s="28" t="s">
        <v>148</v>
      </c>
      <c r="F83" s="87">
        <v>10000</v>
      </c>
      <c r="G83" s="87">
        <f>SUM(F83/12)*6</f>
        <v>5000</v>
      </c>
      <c r="H83" s="102">
        <v>4025.53</v>
      </c>
      <c r="I83" s="99">
        <f t="shared" si="43"/>
        <v>80.510600000000011</v>
      </c>
    </row>
    <row r="84" spans="1:9" s="29" customFormat="1" ht="13.5">
      <c r="A84" s="34"/>
      <c r="B84" s="34"/>
      <c r="C84" s="34">
        <v>722583</v>
      </c>
      <c r="D84" s="35" t="s">
        <v>149</v>
      </c>
      <c r="E84" s="36" t="s">
        <v>150</v>
      </c>
      <c r="F84" s="89">
        <v>11000</v>
      </c>
      <c r="G84" s="87">
        <f>SUM(F84/12)*6</f>
        <v>5500</v>
      </c>
      <c r="H84" s="104">
        <v>412.91</v>
      </c>
      <c r="I84" s="99">
        <f t="shared" si="43"/>
        <v>7.5074545454545456</v>
      </c>
    </row>
    <row r="85" spans="1:9" s="29" customFormat="1" ht="13.5">
      <c r="A85" s="34"/>
      <c r="B85" s="34"/>
      <c r="C85" s="34">
        <v>722584</v>
      </c>
      <c r="D85" s="35" t="s">
        <v>151</v>
      </c>
      <c r="E85" s="36" t="s">
        <v>395</v>
      </c>
      <c r="F85" s="89">
        <v>100</v>
      </c>
      <c r="G85" s="87">
        <f>SUM(F85/12)*6</f>
        <v>50</v>
      </c>
      <c r="H85" s="104">
        <v>34.049999999999997</v>
      </c>
      <c r="I85" s="99">
        <f t="shared" si="43"/>
        <v>68.099999999999994</v>
      </c>
    </row>
    <row r="86" spans="1:9" s="25" customFormat="1" ht="13.5">
      <c r="A86" s="22">
        <v>722600</v>
      </c>
      <c r="B86" s="22"/>
      <c r="C86" s="22"/>
      <c r="D86" s="23" t="s">
        <v>152</v>
      </c>
      <c r="E86" s="24" t="s">
        <v>153</v>
      </c>
      <c r="F86" s="85">
        <f t="shared" ref="F86:H86" si="48">SUM(F87)</f>
        <v>60000</v>
      </c>
      <c r="G86" s="85">
        <f t="shared" si="48"/>
        <v>30000</v>
      </c>
      <c r="H86" s="100">
        <f t="shared" si="48"/>
        <v>15981.47</v>
      </c>
      <c r="I86" s="99">
        <f t="shared" si="43"/>
        <v>53.271566666666665</v>
      </c>
    </row>
    <row r="87" spans="1:9" s="25" customFormat="1" ht="13.5">
      <c r="A87" s="22"/>
      <c r="B87" s="22">
        <v>722610</v>
      </c>
      <c r="C87" s="22"/>
      <c r="D87" s="23" t="s">
        <v>154</v>
      </c>
      <c r="E87" s="24" t="s">
        <v>155</v>
      </c>
      <c r="F87" s="85">
        <f t="shared" ref="F87:G87" si="49">SUM(F88+F89)</f>
        <v>60000</v>
      </c>
      <c r="G87" s="85">
        <f t="shared" si="49"/>
        <v>30000</v>
      </c>
      <c r="H87" s="100">
        <f t="shared" ref="H87" si="50">SUM(H88+H89)</f>
        <v>15981.47</v>
      </c>
      <c r="I87" s="99">
        <f t="shared" si="43"/>
        <v>53.271566666666665</v>
      </c>
    </row>
    <row r="88" spans="1:9" s="29" customFormat="1" ht="13.5">
      <c r="A88" s="26"/>
      <c r="B88" s="26"/>
      <c r="C88" s="34">
        <v>722612</v>
      </c>
      <c r="D88" s="27" t="s">
        <v>156</v>
      </c>
      <c r="E88" s="28" t="s">
        <v>157</v>
      </c>
      <c r="F88" s="87">
        <v>40000</v>
      </c>
      <c r="G88" s="87">
        <f>SUM(F88/12)*6</f>
        <v>20000</v>
      </c>
      <c r="H88" s="102">
        <v>15600.21</v>
      </c>
      <c r="I88" s="99">
        <f t="shared" si="43"/>
        <v>78.001049999999992</v>
      </c>
    </row>
    <row r="89" spans="1:9" s="25" customFormat="1" ht="13.5">
      <c r="A89" s="22"/>
      <c r="B89" s="22"/>
      <c r="C89" s="34">
        <v>722613</v>
      </c>
      <c r="D89" s="27" t="s">
        <v>158</v>
      </c>
      <c r="E89" s="28" t="s">
        <v>155</v>
      </c>
      <c r="F89" s="87">
        <v>20000</v>
      </c>
      <c r="G89" s="87">
        <f>SUM(F89/12)*6</f>
        <v>10000</v>
      </c>
      <c r="H89" s="102">
        <v>381.26</v>
      </c>
      <c r="I89" s="99">
        <f t="shared" si="43"/>
        <v>3.8125999999999998</v>
      </c>
    </row>
    <row r="90" spans="1:9" s="25" customFormat="1" ht="13.5">
      <c r="A90" s="22">
        <v>722700</v>
      </c>
      <c r="B90" s="22"/>
      <c r="C90" s="22"/>
      <c r="D90" s="23" t="s">
        <v>159</v>
      </c>
      <c r="E90" s="24" t="s">
        <v>160</v>
      </c>
      <c r="F90" s="85">
        <f t="shared" ref="F90:H90" si="51">SUM(F91)</f>
        <v>943000</v>
      </c>
      <c r="G90" s="85">
        <f t="shared" si="51"/>
        <v>471500</v>
      </c>
      <c r="H90" s="100">
        <f t="shared" si="51"/>
        <v>356907.59</v>
      </c>
      <c r="I90" s="99">
        <f t="shared" si="43"/>
        <v>75.696201484623543</v>
      </c>
    </row>
    <row r="91" spans="1:9" s="25" customFormat="1" ht="13.5">
      <c r="A91" s="22"/>
      <c r="B91" s="22">
        <v>722790</v>
      </c>
      <c r="C91" s="22"/>
      <c r="D91" s="23" t="s">
        <v>161</v>
      </c>
      <c r="E91" s="24" t="s">
        <v>162</v>
      </c>
      <c r="F91" s="85">
        <f>SUM(F92+F93)</f>
        <v>943000</v>
      </c>
      <c r="G91" s="85">
        <f>SUM(G92+G93)</f>
        <v>471500</v>
      </c>
      <c r="H91" s="100">
        <f>SUM(H92+H93)</f>
        <v>356907.59</v>
      </c>
      <c r="I91" s="99">
        <f t="shared" si="43"/>
        <v>75.696201484623543</v>
      </c>
    </row>
    <row r="92" spans="1:9" s="25" customFormat="1" ht="13.5">
      <c r="A92" s="22"/>
      <c r="B92" s="22"/>
      <c r="C92" s="34">
        <v>722791</v>
      </c>
      <c r="D92" s="27" t="s">
        <v>163</v>
      </c>
      <c r="E92" s="28" t="s">
        <v>164</v>
      </c>
      <c r="F92" s="87">
        <v>200000</v>
      </c>
      <c r="G92" s="87">
        <f>SUM(F92/12)*6</f>
        <v>100000</v>
      </c>
      <c r="H92" s="102">
        <v>51561.25</v>
      </c>
      <c r="I92" s="99">
        <f t="shared" si="43"/>
        <v>51.561250000000001</v>
      </c>
    </row>
    <row r="93" spans="1:9" s="25" customFormat="1" ht="13.5">
      <c r="A93" s="22"/>
      <c r="B93" s="22"/>
      <c r="C93" s="34">
        <v>722791</v>
      </c>
      <c r="D93" s="27" t="s">
        <v>399</v>
      </c>
      <c r="E93" s="28" t="s">
        <v>406</v>
      </c>
      <c r="F93" s="87">
        <v>743000</v>
      </c>
      <c r="G93" s="87">
        <f>SUM(F93/12)*6</f>
        <v>371500</v>
      </c>
      <c r="H93" s="102">
        <v>305346.34000000003</v>
      </c>
      <c r="I93" s="99">
        <f t="shared" si="43"/>
        <v>82.192823687752366</v>
      </c>
    </row>
    <row r="94" spans="1:9" s="25" customFormat="1" ht="13.5">
      <c r="A94" s="22">
        <v>723100</v>
      </c>
      <c r="B94" s="22"/>
      <c r="C94" s="22"/>
      <c r="D94" s="23" t="s">
        <v>165</v>
      </c>
      <c r="E94" s="24" t="s">
        <v>166</v>
      </c>
      <c r="F94" s="85">
        <f t="shared" ref="F94:H95" si="52">SUM(F95)</f>
        <v>10000</v>
      </c>
      <c r="G94" s="85">
        <f t="shared" si="52"/>
        <v>5000</v>
      </c>
      <c r="H94" s="100">
        <f t="shared" si="52"/>
        <v>5060</v>
      </c>
      <c r="I94" s="99">
        <f t="shared" si="43"/>
        <v>101.2</v>
      </c>
    </row>
    <row r="95" spans="1:9" s="25" customFormat="1" ht="13.5">
      <c r="A95" s="22"/>
      <c r="B95" s="22">
        <v>723130</v>
      </c>
      <c r="C95" s="22"/>
      <c r="D95" s="23" t="s">
        <v>167</v>
      </c>
      <c r="E95" s="24" t="s">
        <v>168</v>
      </c>
      <c r="F95" s="85">
        <f t="shared" si="52"/>
        <v>10000</v>
      </c>
      <c r="G95" s="85">
        <f t="shared" si="52"/>
        <v>5000</v>
      </c>
      <c r="H95" s="100">
        <f t="shared" si="52"/>
        <v>5060</v>
      </c>
      <c r="I95" s="99">
        <f t="shared" si="43"/>
        <v>101.2</v>
      </c>
    </row>
    <row r="96" spans="1:9" s="29" customFormat="1" ht="13.5">
      <c r="A96" s="26"/>
      <c r="B96" s="26"/>
      <c r="C96" s="26">
        <v>723132</v>
      </c>
      <c r="D96" s="27" t="s">
        <v>169</v>
      </c>
      <c r="E96" s="28" t="s">
        <v>170</v>
      </c>
      <c r="F96" s="87">
        <v>10000</v>
      </c>
      <c r="G96" s="87">
        <f>SUM(F96/12)*6</f>
        <v>5000</v>
      </c>
      <c r="H96" s="102">
        <v>5060</v>
      </c>
      <c r="I96" s="99">
        <f t="shared" si="43"/>
        <v>101.2</v>
      </c>
    </row>
    <row r="97" spans="1:9" s="25" customFormat="1" ht="13.5">
      <c r="A97" s="22">
        <v>730000</v>
      </c>
      <c r="B97" s="22"/>
      <c r="C97" s="22"/>
      <c r="D97" s="23" t="s">
        <v>171</v>
      </c>
      <c r="E97" s="24" t="s">
        <v>337</v>
      </c>
      <c r="F97" s="85">
        <f>SUM(F98)</f>
        <v>6000000</v>
      </c>
      <c r="G97" s="85">
        <f>SUM(G98)</f>
        <v>3000000</v>
      </c>
      <c r="H97" s="100">
        <f>SUM(H98)</f>
        <v>1314311.67</v>
      </c>
      <c r="I97" s="99">
        <f t="shared" si="43"/>
        <v>43.810389000000001</v>
      </c>
    </row>
    <row r="98" spans="1:9" s="25" customFormat="1" ht="13.5">
      <c r="A98" s="22">
        <v>732000</v>
      </c>
      <c r="B98" s="22"/>
      <c r="C98" s="22"/>
      <c r="D98" s="23" t="s">
        <v>172</v>
      </c>
      <c r="E98" s="22" t="s">
        <v>173</v>
      </c>
      <c r="F98" s="87">
        <f t="shared" ref="F98:H98" si="53">SUM(F99)</f>
        <v>6000000</v>
      </c>
      <c r="G98" s="87">
        <f t="shared" si="53"/>
        <v>3000000</v>
      </c>
      <c r="H98" s="102">
        <f t="shared" si="53"/>
        <v>1314311.67</v>
      </c>
      <c r="I98" s="99">
        <f t="shared" si="43"/>
        <v>43.810389000000001</v>
      </c>
    </row>
    <row r="99" spans="1:9" s="29" customFormat="1" ht="13.5">
      <c r="A99" s="26"/>
      <c r="B99" s="26">
        <v>732100</v>
      </c>
      <c r="C99" s="26"/>
      <c r="D99" s="23" t="s">
        <v>174</v>
      </c>
      <c r="E99" s="28" t="s">
        <v>338</v>
      </c>
      <c r="F99" s="87">
        <f>SUM(F100+F101)</f>
        <v>6000000</v>
      </c>
      <c r="G99" s="87">
        <f>SUM(G100+G101)</f>
        <v>3000000</v>
      </c>
      <c r="H99" s="102">
        <f>SUM(H100+H101)</f>
        <v>1314311.67</v>
      </c>
      <c r="I99" s="99">
        <f t="shared" si="43"/>
        <v>43.810389000000001</v>
      </c>
    </row>
    <row r="100" spans="1:9" s="29" customFormat="1" ht="13.5">
      <c r="A100" s="26"/>
      <c r="B100" s="26"/>
      <c r="C100" s="26">
        <v>732110</v>
      </c>
      <c r="D100" s="27" t="s">
        <v>175</v>
      </c>
      <c r="E100" s="28" t="s">
        <v>418</v>
      </c>
      <c r="F100" s="87">
        <v>4000000</v>
      </c>
      <c r="G100" s="87">
        <f>SUM(F100/12)*6</f>
        <v>2000000</v>
      </c>
      <c r="H100" s="102">
        <v>245202</v>
      </c>
      <c r="I100" s="99">
        <f t="shared" si="43"/>
        <v>12.2601</v>
      </c>
    </row>
    <row r="101" spans="1:9" s="29" customFormat="1" ht="13.5">
      <c r="A101" s="26"/>
      <c r="B101" s="26"/>
      <c r="C101" s="26">
        <v>732110</v>
      </c>
      <c r="D101" s="27" t="s">
        <v>419</v>
      </c>
      <c r="E101" s="28" t="s">
        <v>176</v>
      </c>
      <c r="F101" s="87">
        <v>2000000</v>
      </c>
      <c r="G101" s="87">
        <f>SUM(F101/12)*6</f>
        <v>1000000</v>
      </c>
      <c r="H101" s="102">
        <v>1069109.67</v>
      </c>
      <c r="I101" s="99">
        <f t="shared" si="43"/>
        <v>106.910967</v>
      </c>
    </row>
    <row r="102" spans="1:9" s="25" customFormat="1" ht="12.75" customHeight="1">
      <c r="A102" s="22">
        <v>700000</v>
      </c>
      <c r="B102" s="22"/>
      <c r="C102" s="22"/>
      <c r="D102" s="23"/>
      <c r="E102" s="30" t="s">
        <v>390</v>
      </c>
      <c r="F102" s="85">
        <f t="shared" ref="F102:G102" si="54">SUM(F8+F34+F97)</f>
        <v>19885000</v>
      </c>
      <c r="G102" s="85">
        <f t="shared" si="54"/>
        <v>9942500</v>
      </c>
      <c r="H102" s="100">
        <f t="shared" ref="H102" si="55">SUM(H8+H34+H97)</f>
        <v>8236597.8600000003</v>
      </c>
      <c r="I102" s="99">
        <f t="shared" si="43"/>
        <v>82.842321951219517</v>
      </c>
    </row>
    <row r="103" spans="1:9" s="25" customFormat="1" ht="12.75" hidden="1">
      <c r="A103" s="22"/>
      <c r="B103" s="22"/>
      <c r="C103" s="22"/>
      <c r="D103" s="23" t="s">
        <v>177</v>
      </c>
      <c r="E103" s="24" t="s">
        <v>178</v>
      </c>
      <c r="F103" s="85">
        <f t="shared" ref="F103:G103" si="56">SUM(F104+F105+F106)</f>
        <v>0</v>
      </c>
      <c r="G103" s="85">
        <f t="shared" si="56"/>
        <v>0</v>
      </c>
      <c r="H103" s="100">
        <f t="shared" ref="H103:I103" si="57">SUM(H104+H105+H106)</f>
        <v>0</v>
      </c>
      <c r="I103" s="100">
        <f t="shared" si="57"/>
        <v>0</v>
      </c>
    </row>
    <row r="104" spans="1:9" s="25" customFormat="1" ht="12.75" hidden="1">
      <c r="A104" s="22"/>
      <c r="B104" s="22"/>
      <c r="C104" s="22"/>
      <c r="D104" s="23">
        <v>1</v>
      </c>
      <c r="E104" s="24" t="s">
        <v>179</v>
      </c>
      <c r="F104" s="85">
        <v>0</v>
      </c>
      <c r="G104" s="85">
        <v>0</v>
      </c>
      <c r="H104" s="100">
        <v>0</v>
      </c>
      <c r="I104" s="100">
        <v>0</v>
      </c>
    </row>
    <row r="105" spans="1:9" s="25" customFormat="1" ht="12.75" hidden="1">
      <c r="A105" s="22"/>
      <c r="B105" s="22"/>
      <c r="C105" s="22"/>
      <c r="D105" s="23">
        <v>2</v>
      </c>
      <c r="E105" s="24" t="s">
        <v>180</v>
      </c>
      <c r="F105" s="85">
        <v>0</v>
      </c>
      <c r="G105" s="85">
        <v>0</v>
      </c>
      <c r="H105" s="100">
        <v>0</v>
      </c>
      <c r="I105" s="100">
        <v>0</v>
      </c>
    </row>
    <row r="106" spans="1:9" s="25" customFormat="1" ht="12.75" hidden="1">
      <c r="A106" s="22"/>
      <c r="B106" s="22"/>
      <c r="C106" s="22"/>
      <c r="D106" s="23">
        <v>3</v>
      </c>
      <c r="E106" s="24" t="s">
        <v>181</v>
      </c>
      <c r="F106" s="85">
        <v>0</v>
      </c>
      <c r="G106" s="85">
        <v>0</v>
      </c>
      <c r="H106" s="100">
        <v>0</v>
      </c>
      <c r="I106" s="100">
        <v>0</v>
      </c>
    </row>
    <row r="107" spans="1:9" s="37" customFormat="1" ht="12.75" hidden="1">
      <c r="A107" s="22"/>
      <c r="B107" s="22"/>
      <c r="C107" s="22"/>
      <c r="D107" s="23"/>
      <c r="E107" s="24" t="s">
        <v>182</v>
      </c>
      <c r="F107" s="85">
        <f t="shared" ref="F107:G107" si="58">SUM(F102+F103)</f>
        <v>19885000</v>
      </c>
      <c r="G107" s="85">
        <f t="shared" si="58"/>
        <v>9942500</v>
      </c>
      <c r="H107" s="100">
        <f t="shared" ref="H107:I107" si="59">SUM(H102+H103)</f>
        <v>8236597.8600000003</v>
      </c>
      <c r="I107" s="100">
        <f t="shared" si="59"/>
        <v>82.842321951219517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219"/>
  <sheetViews>
    <sheetView topLeftCell="B1" zoomScale="130" zoomScaleNormal="130" workbookViewId="0">
      <selection activeCell="E1" sqref="E1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56.85546875" style="38" customWidth="1"/>
    <col min="6" max="6" width="13" style="41" customWidth="1"/>
    <col min="7" max="7" width="11.28515625" style="41" customWidth="1"/>
    <col min="8" max="8" width="13" style="105" customWidth="1"/>
    <col min="9" max="9" width="9.85546875" style="105" customWidth="1"/>
    <col min="235" max="235" width="6.85546875" customWidth="1"/>
    <col min="236" max="236" width="7.28515625" customWidth="1"/>
    <col min="237" max="237" width="9.28515625" customWidth="1"/>
    <col min="238" max="238" width="6.7109375" customWidth="1"/>
    <col min="239" max="239" width="59.7109375" customWidth="1"/>
    <col min="240" max="241" width="11.5703125" customWidth="1"/>
    <col min="242" max="242" width="12.5703125" customWidth="1"/>
    <col min="491" max="491" width="6.85546875" customWidth="1"/>
    <col min="492" max="492" width="7.28515625" customWidth="1"/>
    <col min="493" max="493" width="9.28515625" customWidth="1"/>
    <col min="494" max="494" width="6.7109375" customWidth="1"/>
    <col min="495" max="495" width="59.7109375" customWidth="1"/>
    <col min="496" max="497" width="11.5703125" customWidth="1"/>
    <col min="498" max="498" width="12.5703125" customWidth="1"/>
    <col min="747" max="747" width="6.85546875" customWidth="1"/>
    <col min="748" max="748" width="7.28515625" customWidth="1"/>
    <col min="749" max="749" width="9.28515625" customWidth="1"/>
    <col min="750" max="750" width="6.7109375" customWidth="1"/>
    <col min="751" max="751" width="59.7109375" customWidth="1"/>
    <col min="752" max="753" width="11.5703125" customWidth="1"/>
    <col min="754" max="754" width="12.5703125" customWidth="1"/>
    <col min="1003" max="1003" width="6.85546875" customWidth="1"/>
    <col min="1004" max="1004" width="7.28515625" customWidth="1"/>
    <col min="1005" max="1005" width="9.28515625" customWidth="1"/>
    <col min="1006" max="1006" width="6.7109375" customWidth="1"/>
    <col min="1007" max="1007" width="59.7109375" customWidth="1"/>
    <col min="1008" max="1009" width="11.5703125" customWidth="1"/>
    <col min="1010" max="1010" width="12.5703125" customWidth="1"/>
    <col min="1259" max="1259" width="6.85546875" customWidth="1"/>
    <col min="1260" max="1260" width="7.28515625" customWidth="1"/>
    <col min="1261" max="1261" width="9.28515625" customWidth="1"/>
    <col min="1262" max="1262" width="6.7109375" customWidth="1"/>
    <col min="1263" max="1263" width="59.7109375" customWidth="1"/>
    <col min="1264" max="1265" width="11.5703125" customWidth="1"/>
    <col min="1266" max="1266" width="12.5703125" customWidth="1"/>
    <col min="1515" max="1515" width="6.85546875" customWidth="1"/>
    <col min="1516" max="1516" width="7.28515625" customWidth="1"/>
    <col min="1517" max="1517" width="9.28515625" customWidth="1"/>
    <col min="1518" max="1518" width="6.7109375" customWidth="1"/>
    <col min="1519" max="1519" width="59.7109375" customWidth="1"/>
    <col min="1520" max="1521" width="11.5703125" customWidth="1"/>
    <col min="1522" max="1522" width="12.5703125" customWidth="1"/>
    <col min="1771" max="1771" width="6.85546875" customWidth="1"/>
    <col min="1772" max="1772" width="7.28515625" customWidth="1"/>
    <col min="1773" max="1773" width="9.28515625" customWidth="1"/>
    <col min="1774" max="1774" width="6.7109375" customWidth="1"/>
    <col min="1775" max="1775" width="59.7109375" customWidth="1"/>
    <col min="1776" max="1777" width="11.5703125" customWidth="1"/>
    <col min="1778" max="1778" width="12.5703125" customWidth="1"/>
    <col min="2027" max="2027" width="6.85546875" customWidth="1"/>
    <col min="2028" max="2028" width="7.28515625" customWidth="1"/>
    <col min="2029" max="2029" width="9.28515625" customWidth="1"/>
    <col min="2030" max="2030" width="6.7109375" customWidth="1"/>
    <col min="2031" max="2031" width="59.7109375" customWidth="1"/>
    <col min="2032" max="2033" width="11.5703125" customWidth="1"/>
    <col min="2034" max="2034" width="12.5703125" customWidth="1"/>
    <col min="2283" max="2283" width="6.85546875" customWidth="1"/>
    <col min="2284" max="2284" width="7.28515625" customWidth="1"/>
    <col min="2285" max="2285" width="9.28515625" customWidth="1"/>
    <col min="2286" max="2286" width="6.7109375" customWidth="1"/>
    <col min="2287" max="2287" width="59.7109375" customWidth="1"/>
    <col min="2288" max="2289" width="11.5703125" customWidth="1"/>
    <col min="2290" max="2290" width="12.5703125" customWidth="1"/>
    <col min="2539" max="2539" width="6.85546875" customWidth="1"/>
    <col min="2540" max="2540" width="7.28515625" customWidth="1"/>
    <col min="2541" max="2541" width="9.28515625" customWidth="1"/>
    <col min="2542" max="2542" width="6.7109375" customWidth="1"/>
    <col min="2543" max="2543" width="59.7109375" customWidth="1"/>
    <col min="2544" max="2545" width="11.5703125" customWidth="1"/>
    <col min="2546" max="2546" width="12.5703125" customWidth="1"/>
    <col min="2795" max="2795" width="6.85546875" customWidth="1"/>
    <col min="2796" max="2796" width="7.28515625" customWidth="1"/>
    <col min="2797" max="2797" width="9.28515625" customWidth="1"/>
    <col min="2798" max="2798" width="6.7109375" customWidth="1"/>
    <col min="2799" max="2799" width="59.7109375" customWidth="1"/>
    <col min="2800" max="2801" width="11.5703125" customWidth="1"/>
    <col min="2802" max="2802" width="12.5703125" customWidth="1"/>
    <col min="3051" max="3051" width="6.85546875" customWidth="1"/>
    <col min="3052" max="3052" width="7.28515625" customWidth="1"/>
    <col min="3053" max="3053" width="9.28515625" customWidth="1"/>
    <col min="3054" max="3054" width="6.7109375" customWidth="1"/>
    <col min="3055" max="3055" width="59.7109375" customWidth="1"/>
    <col min="3056" max="3057" width="11.5703125" customWidth="1"/>
    <col min="3058" max="3058" width="12.5703125" customWidth="1"/>
    <col min="3307" max="3307" width="6.85546875" customWidth="1"/>
    <col min="3308" max="3308" width="7.28515625" customWidth="1"/>
    <col min="3309" max="3309" width="9.28515625" customWidth="1"/>
    <col min="3310" max="3310" width="6.7109375" customWidth="1"/>
    <col min="3311" max="3311" width="59.7109375" customWidth="1"/>
    <col min="3312" max="3313" width="11.5703125" customWidth="1"/>
    <col min="3314" max="3314" width="12.5703125" customWidth="1"/>
    <col min="3563" max="3563" width="6.85546875" customWidth="1"/>
    <col min="3564" max="3564" width="7.28515625" customWidth="1"/>
    <col min="3565" max="3565" width="9.28515625" customWidth="1"/>
    <col min="3566" max="3566" width="6.7109375" customWidth="1"/>
    <col min="3567" max="3567" width="59.7109375" customWidth="1"/>
    <col min="3568" max="3569" width="11.5703125" customWidth="1"/>
    <col min="3570" max="3570" width="12.5703125" customWidth="1"/>
    <col min="3819" max="3819" width="6.85546875" customWidth="1"/>
    <col min="3820" max="3820" width="7.28515625" customWidth="1"/>
    <col min="3821" max="3821" width="9.28515625" customWidth="1"/>
    <col min="3822" max="3822" width="6.7109375" customWidth="1"/>
    <col min="3823" max="3823" width="59.7109375" customWidth="1"/>
    <col min="3824" max="3825" width="11.5703125" customWidth="1"/>
    <col min="3826" max="3826" width="12.5703125" customWidth="1"/>
    <col min="4075" max="4075" width="6.85546875" customWidth="1"/>
    <col min="4076" max="4076" width="7.28515625" customWidth="1"/>
    <col min="4077" max="4077" width="9.28515625" customWidth="1"/>
    <col min="4078" max="4078" width="6.7109375" customWidth="1"/>
    <col min="4079" max="4079" width="59.7109375" customWidth="1"/>
    <col min="4080" max="4081" width="11.5703125" customWidth="1"/>
    <col min="4082" max="4082" width="12.5703125" customWidth="1"/>
    <col min="4331" max="4331" width="6.85546875" customWidth="1"/>
    <col min="4332" max="4332" width="7.28515625" customWidth="1"/>
    <col min="4333" max="4333" width="9.28515625" customWidth="1"/>
    <col min="4334" max="4334" width="6.7109375" customWidth="1"/>
    <col min="4335" max="4335" width="59.7109375" customWidth="1"/>
    <col min="4336" max="4337" width="11.5703125" customWidth="1"/>
    <col min="4338" max="4338" width="12.5703125" customWidth="1"/>
    <col min="4587" max="4587" width="6.85546875" customWidth="1"/>
    <col min="4588" max="4588" width="7.28515625" customWidth="1"/>
    <col min="4589" max="4589" width="9.28515625" customWidth="1"/>
    <col min="4590" max="4590" width="6.7109375" customWidth="1"/>
    <col min="4591" max="4591" width="59.7109375" customWidth="1"/>
    <col min="4592" max="4593" width="11.5703125" customWidth="1"/>
    <col min="4594" max="4594" width="12.5703125" customWidth="1"/>
    <col min="4843" max="4843" width="6.85546875" customWidth="1"/>
    <col min="4844" max="4844" width="7.28515625" customWidth="1"/>
    <col min="4845" max="4845" width="9.28515625" customWidth="1"/>
    <col min="4846" max="4846" width="6.7109375" customWidth="1"/>
    <col min="4847" max="4847" width="59.7109375" customWidth="1"/>
    <col min="4848" max="4849" width="11.5703125" customWidth="1"/>
    <col min="4850" max="4850" width="12.5703125" customWidth="1"/>
    <col min="5099" max="5099" width="6.85546875" customWidth="1"/>
    <col min="5100" max="5100" width="7.28515625" customWidth="1"/>
    <col min="5101" max="5101" width="9.28515625" customWidth="1"/>
    <col min="5102" max="5102" width="6.7109375" customWidth="1"/>
    <col min="5103" max="5103" width="59.7109375" customWidth="1"/>
    <col min="5104" max="5105" width="11.5703125" customWidth="1"/>
    <col min="5106" max="5106" width="12.5703125" customWidth="1"/>
    <col min="5355" max="5355" width="6.85546875" customWidth="1"/>
    <col min="5356" max="5356" width="7.28515625" customWidth="1"/>
    <col min="5357" max="5357" width="9.28515625" customWidth="1"/>
    <col min="5358" max="5358" width="6.7109375" customWidth="1"/>
    <col min="5359" max="5359" width="59.7109375" customWidth="1"/>
    <col min="5360" max="5361" width="11.5703125" customWidth="1"/>
    <col min="5362" max="5362" width="12.5703125" customWidth="1"/>
    <col min="5611" max="5611" width="6.85546875" customWidth="1"/>
    <col min="5612" max="5612" width="7.28515625" customWidth="1"/>
    <col min="5613" max="5613" width="9.28515625" customWidth="1"/>
    <col min="5614" max="5614" width="6.7109375" customWidth="1"/>
    <col min="5615" max="5615" width="59.7109375" customWidth="1"/>
    <col min="5616" max="5617" width="11.5703125" customWidth="1"/>
    <col min="5618" max="5618" width="12.5703125" customWidth="1"/>
    <col min="5867" max="5867" width="6.85546875" customWidth="1"/>
    <col min="5868" max="5868" width="7.28515625" customWidth="1"/>
    <col min="5869" max="5869" width="9.28515625" customWidth="1"/>
    <col min="5870" max="5870" width="6.7109375" customWidth="1"/>
    <col min="5871" max="5871" width="59.7109375" customWidth="1"/>
    <col min="5872" max="5873" width="11.5703125" customWidth="1"/>
    <col min="5874" max="5874" width="12.5703125" customWidth="1"/>
    <col min="6123" max="6123" width="6.85546875" customWidth="1"/>
    <col min="6124" max="6124" width="7.28515625" customWidth="1"/>
    <col min="6125" max="6125" width="9.28515625" customWidth="1"/>
    <col min="6126" max="6126" width="6.7109375" customWidth="1"/>
    <col min="6127" max="6127" width="59.7109375" customWidth="1"/>
    <col min="6128" max="6129" width="11.5703125" customWidth="1"/>
    <col min="6130" max="6130" width="12.5703125" customWidth="1"/>
    <col min="6379" max="6379" width="6.85546875" customWidth="1"/>
    <col min="6380" max="6380" width="7.28515625" customWidth="1"/>
    <col min="6381" max="6381" width="9.28515625" customWidth="1"/>
    <col min="6382" max="6382" width="6.7109375" customWidth="1"/>
    <col min="6383" max="6383" width="59.7109375" customWidth="1"/>
    <col min="6384" max="6385" width="11.5703125" customWidth="1"/>
    <col min="6386" max="6386" width="12.5703125" customWidth="1"/>
    <col min="6635" max="6635" width="6.85546875" customWidth="1"/>
    <col min="6636" max="6636" width="7.28515625" customWidth="1"/>
    <col min="6637" max="6637" width="9.28515625" customWidth="1"/>
    <col min="6638" max="6638" width="6.7109375" customWidth="1"/>
    <col min="6639" max="6639" width="59.7109375" customWidth="1"/>
    <col min="6640" max="6641" width="11.5703125" customWidth="1"/>
    <col min="6642" max="6642" width="12.5703125" customWidth="1"/>
    <col min="6891" max="6891" width="6.85546875" customWidth="1"/>
    <col min="6892" max="6892" width="7.28515625" customWidth="1"/>
    <col min="6893" max="6893" width="9.28515625" customWidth="1"/>
    <col min="6894" max="6894" width="6.7109375" customWidth="1"/>
    <col min="6895" max="6895" width="59.7109375" customWidth="1"/>
    <col min="6896" max="6897" width="11.5703125" customWidth="1"/>
    <col min="6898" max="6898" width="12.5703125" customWidth="1"/>
    <col min="7147" max="7147" width="6.85546875" customWidth="1"/>
    <col min="7148" max="7148" width="7.28515625" customWidth="1"/>
    <col min="7149" max="7149" width="9.28515625" customWidth="1"/>
    <col min="7150" max="7150" width="6.7109375" customWidth="1"/>
    <col min="7151" max="7151" width="59.7109375" customWidth="1"/>
    <col min="7152" max="7153" width="11.5703125" customWidth="1"/>
    <col min="7154" max="7154" width="12.5703125" customWidth="1"/>
    <col min="7403" max="7403" width="6.85546875" customWidth="1"/>
    <col min="7404" max="7404" width="7.28515625" customWidth="1"/>
    <col min="7405" max="7405" width="9.28515625" customWidth="1"/>
    <col min="7406" max="7406" width="6.7109375" customWidth="1"/>
    <col min="7407" max="7407" width="59.7109375" customWidth="1"/>
    <col min="7408" max="7409" width="11.5703125" customWidth="1"/>
    <col min="7410" max="7410" width="12.5703125" customWidth="1"/>
    <col min="7659" max="7659" width="6.85546875" customWidth="1"/>
    <col min="7660" max="7660" width="7.28515625" customWidth="1"/>
    <col min="7661" max="7661" width="9.28515625" customWidth="1"/>
    <col min="7662" max="7662" width="6.7109375" customWidth="1"/>
    <col min="7663" max="7663" width="59.7109375" customWidth="1"/>
    <col min="7664" max="7665" width="11.5703125" customWidth="1"/>
    <col min="7666" max="7666" width="12.5703125" customWidth="1"/>
    <col min="7915" max="7915" width="6.85546875" customWidth="1"/>
    <col min="7916" max="7916" width="7.28515625" customWidth="1"/>
    <col min="7917" max="7917" width="9.28515625" customWidth="1"/>
    <col min="7918" max="7918" width="6.7109375" customWidth="1"/>
    <col min="7919" max="7919" width="59.7109375" customWidth="1"/>
    <col min="7920" max="7921" width="11.5703125" customWidth="1"/>
    <col min="7922" max="7922" width="12.5703125" customWidth="1"/>
    <col min="8171" max="8171" width="6.85546875" customWidth="1"/>
    <col min="8172" max="8172" width="7.28515625" customWidth="1"/>
    <col min="8173" max="8173" width="9.28515625" customWidth="1"/>
    <col min="8174" max="8174" width="6.7109375" customWidth="1"/>
    <col min="8175" max="8175" width="59.7109375" customWidth="1"/>
    <col min="8176" max="8177" width="11.5703125" customWidth="1"/>
    <col min="8178" max="8178" width="12.5703125" customWidth="1"/>
    <col min="8427" max="8427" width="6.85546875" customWidth="1"/>
    <col min="8428" max="8428" width="7.28515625" customWidth="1"/>
    <col min="8429" max="8429" width="9.28515625" customWidth="1"/>
    <col min="8430" max="8430" width="6.7109375" customWidth="1"/>
    <col min="8431" max="8431" width="59.7109375" customWidth="1"/>
    <col min="8432" max="8433" width="11.5703125" customWidth="1"/>
    <col min="8434" max="8434" width="12.5703125" customWidth="1"/>
    <col min="8683" max="8683" width="6.85546875" customWidth="1"/>
    <col min="8684" max="8684" width="7.28515625" customWidth="1"/>
    <col min="8685" max="8685" width="9.28515625" customWidth="1"/>
    <col min="8686" max="8686" width="6.7109375" customWidth="1"/>
    <col min="8687" max="8687" width="59.7109375" customWidth="1"/>
    <col min="8688" max="8689" width="11.5703125" customWidth="1"/>
    <col min="8690" max="8690" width="12.5703125" customWidth="1"/>
    <col min="8939" max="8939" width="6.85546875" customWidth="1"/>
    <col min="8940" max="8940" width="7.28515625" customWidth="1"/>
    <col min="8941" max="8941" width="9.28515625" customWidth="1"/>
    <col min="8942" max="8942" width="6.7109375" customWidth="1"/>
    <col min="8943" max="8943" width="59.7109375" customWidth="1"/>
    <col min="8944" max="8945" width="11.5703125" customWidth="1"/>
    <col min="8946" max="8946" width="12.5703125" customWidth="1"/>
    <col min="9195" max="9195" width="6.85546875" customWidth="1"/>
    <col min="9196" max="9196" width="7.28515625" customWidth="1"/>
    <col min="9197" max="9197" width="9.28515625" customWidth="1"/>
    <col min="9198" max="9198" width="6.7109375" customWidth="1"/>
    <col min="9199" max="9199" width="59.7109375" customWidth="1"/>
    <col min="9200" max="9201" width="11.5703125" customWidth="1"/>
    <col min="9202" max="9202" width="12.5703125" customWidth="1"/>
    <col min="9451" max="9451" width="6.85546875" customWidth="1"/>
    <col min="9452" max="9452" width="7.28515625" customWidth="1"/>
    <col min="9453" max="9453" width="9.28515625" customWidth="1"/>
    <col min="9454" max="9454" width="6.7109375" customWidth="1"/>
    <col min="9455" max="9455" width="59.7109375" customWidth="1"/>
    <col min="9456" max="9457" width="11.5703125" customWidth="1"/>
    <col min="9458" max="9458" width="12.5703125" customWidth="1"/>
    <col min="9707" max="9707" width="6.85546875" customWidth="1"/>
    <col min="9708" max="9708" width="7.28515625" customWidth="1"/>
    <col min="9709" max="9709" width="9.28515625" customWidth="1"/>
    <col min="9710" max="9710" width="6.7109375" customWidth="1"/>
    <col min="9711" max="9711" width="59.7109375" customWidth="1"/>
    <col min="9712" max="9713" width="11.5703125" customWidth="1"/>
    <col min="9714" max="9714" width="12.5703125" customWidth="1"/>
    <col min="9963" max="9963" width="6.85546875" customWidth="1"/>
    <col min="9964" max="9964" width="7.28515625" customWidth="1"/>
    <col min="9965" max="9965" width="9.28515625" customWidth="1"/>
    <col min="9966" max="9966" width="6.7109375" customWidth="1"/>
    <col min="9967" max="9967" width="59.7109375" customWidth="1"/>
    <col min="9968" max="9969" width="11.5703125" customWidth="1"/>
    <col min="9970" max="9970" width="12.5703125" customWidth="1"/>
    <col min="10219" max="10219" width="6.85546875" customWidth="1"/>
    <col min="10220" max="10220" width="7.28515625" customWidth="1"/>
    <col min="10221" max="10221" width="9.28515625" customWidth="1"/>
    <col min="10222" max="10222" width="6.7109375" customWidth="1"/>
    <col min="10223" max="10223" width="59.7109375" customWidth="1"/>
    <col min="10224" max="10225" width="11.5703125" customWidth="1"/>
    <col min="10226" max="10226" width="12.5703125" customWidth="1"/>
    <col min="10475" max="10475" width="6.85546875" customWidth="1"/>
    <col min="10476" max="10476" width="7.28515625" customWidth="1"/>
    <col min="10477" max="10477" width="9.28515625" customWidth="1"/>
    <col min="10478" max="10478" width="6.7109375" customWidth="1"/>
    <col min="10479" max="10479" width="59.7109375" customWidth="1"/>
    <col min="10480" max="10481" width="11.5703125" customWidth="1"/>
    <col min="10482" max="10482" width="12.5703125" customWidth="1"/>
    <col min="10731" max="10731" width="6.85546875" customWidth="1"/>
    <col min="10732" max="10732" width="7.28515625" customWidth="1"/>
    <col min="10733" max="10733" width="9.28515625" customWidth="1"/>
    <col min="10734" max="10734" width="6.7109375" customWidth="1"/>
    <col min="10735" max="10735" width="59.7109375" customWidth="1"/>
    <col min="10736" max="10737" width="11.5703125" customWidth="1"/>
    <col min="10738" max="10738" width="12.5703125" customWidth="1"/>
    <col min="10987" max="10987" width="6.85546875" customWidth="1"/>
    <col min="10988" max="10988" width="7.28515625" customWidth="1"/>
    <col min="10989" max="10989" width="9.28515625" customWidth="1"/>
    <col min="10990" max="10990" width="6.7109375" customWidth="1"/>
    <col min="10991" max="10991" width="59.7109375" customWidth="1"/>
    <col min="10992" max="10993" width="11.5703125" customWidth="1"/>
    <col min="10994" max="10994" width="12.5703125" customWidth="1"/>
    <col min="11243" max="11243" width="6.85546875" customWidth="1"/>
    <col min="11244" max="11244" width="7.28515625" customWidth="1"/>
    <col min="11245" max="11245" width="9.28515625" customWidth="1"/>
    <col min="11246" max="11246" width="6.7109375" customWidth="1"/>
    <col min="11247" max="11247" width="59.7109375" customWidth="1"/>
    <col min="11248" max="11249" width="11.5703125" customWidth="1"/>
    <col min="11250" max="11250" width="12.5703125" customWidth="1"/>
    <col min="11499" max="11499" width="6.85546875" customWidth="1"/>
    <col min="11500" max="11500" width="7.28515625" customWidth="1"/>
    <col min="11501" max="11501" width="9.28515625" customWidth="1"/>
    <col min="11502" max="11502" width="6.7109375" customWidth="1"/>
    <col min="11503" max="11503" width="59.7109375" customWidth="1"/>
    <col min="11504" max="11505" width="11.5703125" customWidth="1"/>
    <col min="11506" max="11506" width="12.5703125" customWidth="1"/>
    <col min="11755" max="11755" width="6.85546875" customWidth="1"/>
    <col min="11756" max="11756" width="7.28515625" customWidth="1"/>
    <col min="11757" max="11757" width="9.28515625" customWidth="1"/>
    <col min="11758" max="11758" width="6.7109375" customWidth="1"/>
    <col min="11759" max="11759" width="59.7109375" customWidth="1"/>
    <col min="11760" max="11761" width="11.5703125" customWidth="1"/>
    <col min="11762" max="11762" width="12.5703125" customWidth="1"/>
    <col min="12011" max="12011" width="6.85546875" customWidth="1"/>
    <col min="12012" max="12012" width="7.28515625" customWidth="1"/>
    <col min="12013" max="12013" width="9.28515625" customWidth="1"/>
    <col min="12014" max="12014" width="6.7109375" customWidth="1"/>
    <col min="12015" max="12015" width="59.7109375" customWidth="1"/>
    <col min="12016" max="12017" width="11.5703125" customWidth="1"/>
    <col min="12018" max="12018" width="12.5703125" customWidth="1"/>
    <col min="12267" max="12267" width="6.85546875" customWidth="1"/>
    <col min="12268" max="12268" width="7.28515625" customWidth="1"/>
    <col min="12269" max="12269" width="9.28515625" customWidth="1"/>
    <col min="12270" max="12270" width="6.7109375" customWidth="1"/>
    <col min="12271" max="12271" width="59.7109375" customWidth="1"/>
    <col min="12272" max="12273" width="11.5703125" customWidth="1"/>
    <col min="12274" max="12274" width="12.5703125" customWidth="1"/>
    <col min="12523" max="12523" width="6.85546875" customWidth="1"/>
    <col min="12524" max="12524" width="7.28515625" customWidth="1"/>
    <col min="12525" max="12525" width="9.28515625" customWidth="1"/>
    <col min="12526" max="12526" width="6.7109375" customWidth="1"/>
    <col min="12527" max="12527" width="59.7109375" customWidth="1"/>
    <col min="12528" max="12529" width="11.5703125" customWidth="1"/>
    <col min="12530" max="12530" width="12.5703125" customWidth="1"/>
    <col min="12779" max="12779" width="6.85546875" customWidth="1"/>
    <col min="12780" max="12780" width="7.28515625" customWidth="1"/>
    <col min="12781" max="12781" width="9.28515625" customWidth="1"/>
    <col min="12782" max="12782" width="6.7109375" customWidth="1"/>
    <col min="12783" max="12783" width="59.7109375" customWidth="1"/>
    <col min="12784" max="12785" width="11.5703125" customWidth="1"/>
    <col min="12786" max="12786" width="12.5703125" customWidth="1"/>
    <col min="13035" max="13035" width="6.85546875" customWidth="1"/>
    <col min="13036" max="13036" width="7.28515625" customWidth="1"/>
    <col min="13037" max="13037" width="9.28515625" customWidth="1"/>
    <col min="13038" max="13038" width="6.7109375" customWidth="1"/>
    <col min="13039" max="13039" width="59.7109375" customWidth="1"/>
    <col min="13040" max="13041" width="11.5703125" customWidth="1"/>
    <col min="13042" max="13042" width="12.5703125" customWidth="1"/>
    <col min="13291" max="13291" width="6.85546875" customWidth="1"/>
    <col min="13292" max="13292" width="7.28515625" customWidth="1"/>
    <col min="13293" max="13293" width="9.28515625" customWidth="1"/>
    <col min="13294" max="13294" width="6.7109375" customWidth="1"/>
    <col min="13295" max="13295" width="59.7109375" customWidth="1"/>
    <col min="13296" max="13297" width="11.5703125" customWidth="1"/>
    <col min="13298" max="13298" width="12.5703125" customWidth="1"/>
    <col min="13547" max="13547" width="6.85546875" customWidth="1"/>
    <col min="13548" max="13548" width="7.28515625" customWidth="1"/>
    <col min="13549" max="13549" width="9.28515625" customWidth="1"/>
    <col min="13550" max="13550" width="6.7109375" customWidth="1"/>
    <col min="13551" max="13551" width="59.7109375" customWidth="1"/>
    <col min="13552" max="13553" width="11.5703125" customWidth="1"/>
    <col min="13554" max="13554" width="12.5703125" customWidth="1"/>
    <col min="13803" max="13803" width="6.85546875" customWidth="1"/>
    <col min="13804" max="13804" width="7.28515625" customWidth="1"/>
    <col min="13805" max="13805" width="9.28515625" customWidth="1"/>
    <col min="13806" max="13806" width="6.7109375" customWidth="1"/>
    <col min="13807" max="13807" width="59.7109375" customWidth="1"/>
    <col min="13808" max="13809" width="11.5703125" customWidth="1"/>
    <col min="13810" max="13810" width="12.5703125" customWidth="1"/>
    <col min="14059" max="14059" width="6.85546875" customWidth="1"/>
    <col min="14060" max="14060" width="7.28515625" customWidth="1"/>
    <col min="14061" max="14061" width="9.28515625" customWidth="1"/>
    <col min="14062" max="14062" width="6.7109375" customWidth="1"/>
    <col min="14063" max="14063" width="59.7109375" customWidth="1"/>
    <col min="14064" max="14065" width="11.5703125" customWidth="1"/>
    <col min="14066" max="14066" width="12.5703125" customWidth="1"/>
    <col min="14315" max="14315" width="6.85546875" customWidth="1"/>
    <col min="14316" max="14316" width="7.28515625" customWidth="1"/>
    <col min="14317" max="14317" width="9.28515625" customWidth="1"/>
    <col min="14318" max="14318" width="6.7109375" customWidth="1"/>
    <col min="14319" max="14319" width="59.7109375" customWidth="1"/>
    <col min="14320" max="14321" width="11.5703125" customWidth="1"/>
    <col min="14322" max="14322" width="12.5703125" customWidth="1"/>
    <col min="14571" max="14571" width="6.85546875" customWidth="1"/>
    <col min="14572" max="14572" width="7.28515625" customWidth="1"/>
    <col min="14573" max="14573" width="9.28515625" customWidth="1"/>
    <col min="14574" max="14574" width="6.7109375" customWidth="1"/>
    <col min="14575" max="14575" width="59.7109375" customWidth="1"/>
    <col min="14576" max="14577" width="11.5703125" customWidth="1"/>
    <col min="14578" max="14578" width="12.5703125" customWidth="1"/>
    <col min="14827" max="14827" width="6.85546875" customWidth="1"/>
    <col min="14828" max="14828" width="7.28515625" customWidth="1"/>
    <col min="14829" max="14829" width="9.28515625" customWidth="1"/>
    <col min="14830" max="14830" width="6.7109375" customWidth="1"/>
    <col min="14831" max="14831" width="59.7109375" customWidth="1"/>
    <col min="14832" max="14833" width="11.5703125" customWidth="1"/>
    <col min="14834" max="14834" width="12.5703125" customWidth="1"/>
    <col min="15083" max="15083" width="6.85546875" customWidth="1"/>
    <col min="15084" max="15084" width="7.28515625" customWidth="1"/>
    <col min="15085" max="15085" width="9.28515625" customWidth="1"/>
    <col min="15086" max="15086" width="6.7109375" customWidth="1"/>
    <col min="15087" max="15087" width="59.7109375" customWidth="1"/>
    <col min="15088" max="15089" width="11.5703125" customWidth="1"/>
    <col min="15090" max="15090" width="12.5703125" customWidth="1"/>
    <col min="15339" max="15339" width="6.85546875" customWidth="1"/>
    <col min="15340" max="15340" width="7.28515625" customWidth="1"/>
    <col min="15341" max="15341" width="9.28515625" customWidth="1"/>
    <col min="15342" max="15342" width="6.7109375" customWidth="1"/>
    <col min="15343" max="15343" width="59.7109375" customWidth="1"/>
    <col min="15344" max="15345" width="11.5703125" customWidth="1"/>
    <col min="15346" max="15346" width="12.5703125" customWidth="1"/>
    <col min="15595" max="15595" width="6.85546875" customWidth="1"/>
    <col min="15596" max="15596" width="7.28515625" customWidth="1"/>
    <col min="15597" max="15597" width="9.28515625" customWidth="1"/>
    <col min="15598" max="15598" width="6.7109375" customWidth="1"/>
    <col min="15599" max="15599" width="59.7109375" customWidth="1"/>
    <col min="15600" max="15601" width="11.5703125" customWidth="1"/>
    <col min="15602" max="15602" width="12.5703125" customWidth="1"/>
    <col min="15851" max="15851" width="6.85546875" customWidth="1"/>
    <col min="15852" max="15852" width="7.28515625" customWidth="1"/>
    <col min="15853" max="15853" width="9.28515625" customWidth="1"/>
    <col min="15854" max="15854" width="6.7109375" customWidth="1"/>
    <col min="15855" max="15855" width="59.7109375" customWidth="1"/>
    <col min="15856" max="15857" width="11.5703125" customWidth="1"/>
    <col min="15858" max="15858" width="12.5703125" customWidth="1"/>
    <col min="16107" max="16107" width="6.85546875" customWidth="1"/>
    <col min="16108" max="16108" width="7.28515625" customWidth="1"/>
    <col min="16109" max="16109" width="9.28515625" customWidth="1"/>
    <col min="16110" max="16110" width="6.7109375" customWidth="1"/>
    <col min="16111" max="16111" width="59.7109375" customWidth="1"/>
    <col min="16112" max="16113" width="11.5703125" customWidth="1"/>
    <col min="16114" max="16114" width="12.5703125" customWidth="1"/>
  </cols>
  <sheetData>
    <row r="2" spans="1:9" s="68" customFormat="1">
      <c r="A2" s="71"/>
      <c r="B2" s="69"/>
      <c r="C2" s="69"/>
      <c r="D2" s="70"/>
      <c r="E2" s="69"/>
      <c r="F2" s="90"/>
      <c r="G2" s="90"/>
      <c r="H2" s="107"/>
      <c r="I2" s="107"/>
    </row>
    <row r="3" spans="1:9" s="29" customFormat="1" ht="53.25">
      <c r="A3" s="56" t="s">
        <v>354</v>
      </c>
      <c r="B3" s="63" t="s">
        <v>183</v>
      </c>
      <c r="C3" s="64" t="s">
        <v>356</v>
      </c>
      <c r="D3" s="62" t="s">
        <v>355</v>
      </c>
      <c r="E3" s="57" t="s">
        <v>353</v>
      </c>
      <c r="F3" s="81" t="s">
        <v>407</v>
      </c>
      <c r="G3" s="81" t="s">
        <v>431</v>
      </c>
      <c r="H3" s="96" t="s">
        <v>432</v>
      </c>
      <c r="I3" s="106" t="s">
        <v>422</v>
      </c>
    </row>
    <row r="4" spans="1:9" s="29" customFormat="1" ht="12.75">
      <c r="A4" s="56"/>
      <c r="B4" s="63"/>
      <c r="C4" s="64"/>
      <c r="D4" s="62"/>
      <c r="E4" s="57"/>
      <c r="F4" s="82"/>
      <c r="G4" s="82"/>
      <c r="H4" s="97"/>
      <c r="I4" s="97"/>
    </row>
    <row r="5" spans="1:9" s="29" customFormat="1" ht="12.7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12">
        <v>6</v>
      </c>
      <c r="G5" s="12">
        <v>7</v>
      </c>
      <c r="H5" s="12">
        <v>8</v>
      </c>
      <c r="I5" s="12">
        <v>9</v>
      </c>
    </row>
    <row r="6" spans="1:9" s="29" customFormat="1" ht="12.75">
      <c r="A6" s="11">
        <v>100111</v>
      </c>
      <c r="B6" s="14"/>
      <c r="C6" s="14"/>
      <c r="D6" s="15"/>
      <c r="E6" s="14" t="s">
        <v>391</v>
      </c>
      <c r="F6" s="83"/>
      <c r="G6" s="83"/>
      <c r="H6" s="98"/>
      <c r="I6" s="98"/>
    </row>
    <row r="7" spans="1:9" s="21" customFormat="1" ht="13.5">
      <c r="A7" s="18"/>
      <c r="B7" s="18"/>
      <c r="C7" s="18">
        <v>610000</v>
      </c>
      <c r="D7" s="19">
        <v>1</v>
      </c>
      <c r="E7" s="18" t="s">
        <v>184</v>
      </c>
      <c r="F7" s="84">
        <f>SUM(F8)</f>
        <v>40500</v>
      </c>
      <c r="G7" s="84">
        <f>SUM(G8)</f>
        <v>20250</v>
      </c>
      <c r="H7" s="99">
        <f>SUM(H8)</f>
        <v>3633.85</v>
      </c>
      <c r="I7" s="99">
        <f>SUM(H7/(G7/100))</f>
        <v>17.944938271604936</v>
      </c>
    </row>
    <row r="8" spans="1:9" s="25" customFormat="1" ht="13.5">
      <c r="A8" s="22"/>
      <c r="B8" s="22"/>
      <c r="C8" s="22">
        <v>613000</v>
      </c>
      <c r="D8" s="23" t="s">
        <v>10</v>
      </c>
      <c r="E8" s="22" t="s">
        <v>185</v>
      </c>
      <c r="F8" s="85">
        <f>SUM(F9:F10)</f>
        <v>40500</v>
      </c>
      <c r="G8" s="85">
        <f>SUM(G9:G10)</f>
        <v>20250</v>
      </c>
      <c r="H8" s="100">
        <f>SUM(H9:H10)</f>
        <v>3633.85</v>
      </c>
      <c r="I8" s="99">
        <f t="shared" ref="I8:I12" si="0">SUM(H8/(G8/100))</f>
        <v>17.944938271604936</v>
      </c>
    </row>
    <row r="9" spans="1:9" s="29" customFormat="1" ht="13.5">
      <c r="A9" s="26"/>
      <c r="B9" s="45" t="s">
        <v>186</v>
      </c>
      <c r="C9" s="26">
        <v>613100</v>
      </c>
      <c r="D9" s="27" t="s">
        <v>12</v>
      </c>
      <c r="E9" s="26" t="s">
        <v>187</v>
      </c>
      <c r="F9" s="87">
        <v>4500</v>
      </c>
      <c r="G9" s="87">
        <f>SUM(F9/12)*6</f>
        <v>2250</v>
      </c>
      <c r="H9" s="102">
        <v>0</v>
      </c>
      <c r="I9" s="99">
        <f t="shared" si="0"/>
        <v>0</v>
      </c>
    </row>
    <row r="10" spans="1:9" s="29" customFormat="1" ht="13.5">
      <c r="A10" s="26"/>
      <c r="B10" s="45" t="s">
        <v>186</v>
      </c>
      <c r="C10" s="26">
        <v>613900</v>
      </c>
      <c r="D10" s="27" t="s">
        <v>20</v>
      </c>
      <c r="E10" s="26" t="s">
        <v>188</v>
      </c>
      <c r="F10" s="87">
        <v>36000</v>
      </c>
      <c r="G10" s="87">
        <f t="shared" ref="G10:G11" si="1">SUM(F10/12)*6</f>
        <v>18000</v>
      </c>
      <c r="H10" s="102">
        <v>3633.85</v>
      </c>
      <c r="I10" s="99">
        <f t="shared" si="0"/>
        <v>20.188055555555554</v>
      </c>
    </row>
    <row r="11" spans="1:9" s="25" customFormat="1" ht="13.5">
      <c r="A11" s="22"/>
      <c r="B11" s="46" t="s">
        <v>186</v>
      </c>
      <c r="C11" s="22"/>
      <c r="D11" s="23">
        <v>2</v>
      </c>
      <c r="E11" s="58" t="s">
        <v>189</v>
      </c>
      <c r="F11" s="85">
        <v>27000</v>
      </c>
      <c r="G11" s="87">
        <f t="shared" si="1"/>
        <v>13500</v>
      </c>
      <c r="H11" s="100">
        <v>0</v>
      </c>
      <c r="I11" s="99">
        <f t="shared" si="0"/>
        <v>0</v>
      </c>
    </row>
    <row r="12" spans="1:9" s="29" customFormat="1" ht="13.5">
      <c r="A12" s="26"/>
      <c r="B12" s="26"/>
      <c r="C12" s="26"/>
      <c r="D12" s="27"/>
      <c r="E12" s="58" t="s">
        <v>190</v>
      </c>
      <c r="F12" s="85">
        <f>SUM(F7+F11)</f>
        <v>67500</v>
      </c>
      <c r="G12" s="85">
        <f>SUM(G7+G11)</f>
        <v>33750</v>
      </c>
      <c r="H12" s="100">
        <f>SUM(H7+H11)</f>
        <v>3633.85</v>
      </c>
      <c r="I12" s="99">
        <f t="shared" si="0"/>
        <v>10.766962962962962</v>
      </c>
    </row>
    <row r="13" spans="1:9" s="29" customFormat="1" ht="12.75">
      <c r="A13" s="11">
        <v>100121</v>
      </c>
      <c r="B13" s="14"/>
      <c r="C13" s="14"/>
      <c r="D13" s="15"/>
      <c r="E13" s="59" t="s">
        <v>345</v>
      </c>
      <c r="F13" s="83"/>
      <c r="G13" s="83"/>
      <c r="H13" s="98"/>
      <c r="I13" s="98"/>
    </row>
    <row r="14" spans="1:9" s="21" customFormat="1" ht="13.5">
      <c r="A14" s="18"/>
      <c r="B14" s="47"/>
      <c r="C14" s="18">
        <v>610000</v>
      </c>
      <c r="D14" s="19">
        <v>1</v>
      </c>
      <c r="E14" s="18" t="s">
        <v>184</v>
      </c>
      <c r="F14" s="84">
        <f>SUM(F15+F21)</f>
        <v>2621400</v>
      </c>
      <c r="G14" s="84">
        <f>SUM(G15+G21)</f>
        <v>1310700</v>
      </c>
      <c r="H14" s="99">
        <f>SUM(H15+H21)</f>
        <v>830024.40000000014</v>
      </c>
      <c r="I14" s="99">
        <f t="shared" ref="I14:I54" si="2">SUM(H14/(G14/100))</f>
        <v>63.326802471961557</v>
      </c>
    </row>
    <row r="15" spans="1:9" s="25" customFormat="1" ht="13.5">
      <c r="A15" s="22"/>
      <c r="B15" s="48"/>
      <c r="C15" s="22">
        <v>613000</v>
      </c>
      <c r="D15" s="23" t="s">
        <v>10</v>
      </c>
      <c r="E15" s="22" t="s">
        <v>185</v>
      </c>
      <c r="F15" s="85">
        <f>SUM(F16:F20)</f>
        <v>221300</v>
      </c>
      <c r="G15" s="85">
        <f>SUM(G16:G20)</f>
        <v>110650</v>
      </c>
      <c r="H15" s="100">
        <f>SUM(H16:H20)</f>
        <v>27863.759999999998</v>
      </c>
      <c r="I15" s="99">
        <f t="shared" si="2"/>
        <v>25.181888838680521</v>
      </c>
    </row>
    <row r="16" spans="1:9" s="29" customFormat="1" ht="13.5">
      <c r="A16" s="26"/>
      <c r="B16" s="49" t="s">
        <v>191</v>
      </c>
      <c r="C16" s="26">
        <v>613100</v>
      </c>
      <c r="D16" s="27" t="s">
        <v>12</v>
      </c>
      <c r="E16" s="26" t="s">
        <v>187</v>
      </c>
      <c r="F16" s="87">
        <v>900</v>
      </c>
      <c r="G16" s="87">
        <f t="shared" ref="G16:G20" si="3">SUM(F16/12)*6</f>
        <v>450</v>
      </c>
      <c r="H16" s="102">
        <v>0</v>
      </c>
      <c r="I16" s="99">
        <f t="shared" si="2"/>
        <v>0</v>
      </c>
    </row>
    <row r="17" spans="1:9" s="29" customFormat="1" ht="13.5">
      <c r="A17" s="26"/>
      <c r="B17" s="49" t="s">
        <v>232</v>
      </c>
      <c r="C17" s="26">
        <v>613500</v>
      </c>
      <c r="D17" s="27" t="s">
        <v>20</v>
      </c>
      <c r="E17" s="26" t="s">
        <v>233</v>
      </c>
      <c r="F17" s="87">
        <v>99500</v>
      </c>
      <c r="G17" s="87">
        <f t="shared" si="3"/>
        <v>49750</v>
      </c>
      <c r="H17" s="102">
        <v>20859.900000000001</v>
      </c>
      <c r="I17" s="99">
        <f t="shared" si="2"/>
        <v>41.929447236180906</v>
      </c>
    </row>
    <row r="18" spans="1:9" s="29" customFormat="1" ht="13.5">
      <c r="A18" s="26"/>
      <c r="B18" s="49" t="s">
        <v>191</v>
      </c>
      <c r="C18" s="26">
        <v>613800</v>
      </c>
      <c r="D18" s="27" t="s">
        <v>23</v>
      </c>
      <c r="E18" s="26" t="s">
        <v>192</v>
      </c>
      <c r="F18" s="87">
        <v>13500</v>
      </c>
      <c r="G18" s="87">
        <f t="shared" si="3"/>
        <v>6750</v>
      </c>
      <c r="H18" s="102">
        <v>5116.1000000000004</v>
      </c>
      <c r="I18" s="99">
        <f t="shared" si="2"/>
        <v>75.794074074074075</v>
      </c>
    </row>
    <row r="19" spans="1:9" s="29" customFormat="1" ht="13.5">
      <c r="A19" s="26"/>
      <c r="B19" s="49" t="s">
        <v>191</v>
      </c>
      <c r="C19" s="26">
        <v>613900</v>
      </c>
      <c r="D19" s="27" t="s">
        <v>194</v>
      </c>
      <c r="E19" s="26" t="s">
        <v>188</v>
      </c>
      <c r="F19" s="87">
        <v>35400</v>
      </c>
      <c r="G19" s="87">
        <f t="shared" si="3"/>
        <v>17700</v>
      </c>
      <c r="H19" s="102">
        <v>1887.76</v>
      </c>
      <c r="I19" s="99">
        <f t="shared" si="2"/>
        <v>10.665310734463278</v>
      </c>
    </row>
    <row r="20" spans="1:9" s="29" customFormat="1" ht="13.5">
      <c r="A20" s="26"/>
      <c r="B20" s="49" t="s">
        <v>199</v>
      </c>
      <c r="C20" s="26">
        <v>613900</v>
      </c>
      <c r="D20" s="27" t="s">
        <v>195</v>
      </c>
      <c r="E20" s="26" t="s">
        <v>200</v>
      </c>
      <c r="F20" s="87">
        <v>72000</v>
      </c>
      <c r="G20" s="87">
        <f t="shared" si="3"/>
        <v>36000</v>
      </c>
      <c r="H20" s="102">
        <v>0</v>
      </c>
      <c r="I20" s="99">
        <f t="shared" si="2"/>
        <v>0</v>
      </c>
    </row>
    <row r="21" spans="1:9" s="25" customFormat="1" ht="13.5" customHeight="1">
      <c r="A21" s="22"/>
      <c r="B21" s="48"/>
      <c r="C21" s="22">
        <v>614000</v>
      </c>
      <c r="D21" s="23" t="s">
        <v>29</v>
      </c>
      <c r="E21" s="22" t="s">
        <v>201</v>
      </c>
      <c r="F21" s="85">
        <f>SUM(F22:F53)</f>
        <v>2400100</v>
      </c>
      <c r="G21" s="85">
        <f>SUM(G22:G53)</f>
        <v>1200050</v>
      </c>
      <c r="H21" s="100">
        <f>SUM(H22:H53)</f>
        <v>802160.64000000013</v>
      </c>
      <c r="I21" s="99">
        <f t="shared" si="2"/>
        <v>66.843934836048504</v>
      </c>
    </row>
    <row r="22" spans="1:9" s="29" customFormat="1" ht="13.5">
      <c r="A22" s="26"/>
      <c r="B22" s="49" t="s">
        <v>191</v>
      </c>
      <c r="C22" s="26">
        <v>614200</v>
      </c>
      <c r="D22" s="27" t="s">
        <v>31</v>
      </c>
      <c r="E22" s="26" t="s">
        <v>366</v>
      </c>
      <c r="F22" s="87">
        <v>176000</v>
      </c>
      <c r="G22" s="87">
        <f t="shared" ref="G22:G53" si="4">SUM(F22/12)*6</f>
        <v>88000</v>
      </c>
      <c r="H22" s="102">
        <v>32406.82</v>
      </c>
      <c r="I22" s="99">
        <f t="shared" si="2"/>
        <v>36.825931818181814</v>
      </c>
    </row>
    <row r="23" spans="1:9" s="29" customFormat="1" ht="13.5">
      <c r="A23" s="26"/>
      <c r="B23" s="49" t="s">
        <v>235</v>
      </c>
      <c r="C23" s="26">
        <v>614200</v>
      </c>
      <c r="D23" s="27" t="s">
        <v>203</v>
      </c>
      <c r="E23" s="26" t="s">
        <v>350</v>
      </c>
      <c r="F23" s="87">
        <v>108000</v>
      </c>
      <c r="G23" s="87">
        <f t="shared" si="4"/>
        <v>54000</v>
      </c>
      <c r="H23" s="102">
        <v>0</v>
      </c>
      <c r="I23" s="99">
        <f t="shared" si="2"/>
        <v>0</v>
      </c>
    </row>
    <row r="24" spans="1:9" s="29" customFormat="1" ht="13.5">
      <c r="A24" s="26"/>
      <c r="B24" s="49" t="s">
        <v>235</v>
      </c>
      <c r="C24" s="26">
        <v>614200</v>
      </c>
      <c r="D24" s="27" t="s">
        <v>206</v>
      </c>
      <c r="E24" s="26" t="s">
        <v>236</v>
      </c>
      <c r="F24" s="87">
        <v>36000</v>
      </c>
      <c r="G24" s="87">
        <f t="shared" si="4"/>
        <v>18000</v>
      </c>
      <c r="H24" s="102">
        <v>0</v>
      </c>
      <c r="I24" s="99">
        <f t="shared" si="2"/>
        <v>0</v>
      </c>
    </row>
    <row r="25" spans="1:9" s="29" customFormat="1" ht="13.5">
      <c r="A25" s="26"/>
      <c r="B25" s="49" t="s">
        <v>237</v>
      </c>
      <c r="C25" s="26">
        <v>614200</v>
      </c>
      <c r="D25" s="66" t="s">
        <v>208</v>
      </c>
      <c r="E25" s="26" t="s">
        <v>343</v>
      </c>
      <c r="F25" s="87">
        <v>28000</v>
      </c>
      <c r="G25" s="87">
        <f t="shared" si="4"/>
        <v>14000</v>
      </c>
      <c r="H25" s="102">
        <v>27400</v>
      </c>
      <c r="I25" s="99">
        <f t="shared" si="2"/>
        <v>195.71428571428572</v>
      </c>
    </row>
    <row r="26" spans="1:9" s="29" customFormat="1" ht="13.5">
      <c r="A26" s="26"/>
      <c r="B26" s="49" t="s">
        <v>237</v>
      </c>
      <c r="C26" s="26">
        <v>614200</v>
      </c>
      <c r="D26" s="27" t="s">
        <v>211</v>
      </c>
      <c r="E26" s="26" t="s">
        <v>238</v>
      </c>
      <c r="F26" s="87">
        <v>32500</v>
      </c>
      <c r="G26" s="87">
        <f t="shared" si="4"/>
        <v>16250</v>
      </c>
      <c r="H26" s="102">
        <v>5600</v>
      </c>
      <c r="I26" s="99">
        <f t="shared" si="2"/>
        <v>34.46153846153846</v>
      </c>
    </row>
    <row r="27" spans="1:9" s="29" customFormat="1" ht="13.5">
      <c r="A27" s="26"/>
      <c r="B27" s="49">
        <v>1091</v>
      </c>
      <c r="C27" s="26">
        <v>614200</v>
      </c>
      <c r="D27" s="27" t="s">
        <v>214</v>
      </c>
      <c r="E27" s="26" t="s">
        <v>342</v>
      </c>
      <c r="F27" s="87">
        <v>10000</v>
      </c>
      <c r="G27" s="87">
        <f t="shared" si="4"/>
        <v>5000</v>
      </c>
      <c r="H27" s="102">
        <v>9974.25</v>
      </c>
      <c r="I27" s="99">
        <f t="shared" si="2"/>
        <v>199.48500000000001</v>
      </c>
    </row>
    <row r="28" spans="1:9" s="29" customFormat="1" ht="13.5">
      <c r="A28" s="26"/>
      <c r="B28" s="49">
        <v>1091</v>
      </c>
      <c r="C28" s="26">
        <v>614300</v>
      </c>
      <c r="D28" s="27" t="s">
        <v>216</v>
      </c>
      <c r="E28" s="26" t="s">
        <v>415</v>
      </c>
      <c r="F28" s="87">
        <v>10000</v>
      </c>
      <c r="G28" s="87">
        <f t="shared" si="4"/>
        <v>5000</v>
      </c>
      <c r="H28" s="102">
        <v>3000</v>
      </c>
      <c r="I28" s="99">
        <f t="shared" si="2"/>
        <v>60</v>
      </c>
    </row>
    <row r="29" spans="1:9" s="29" customFormat="1" ht="13.5">
      <c r="A29" s="26"/>
      <c r="B29" s="49" t="s">
        <v>199</v>
      </c>
      <c r="C29" s="26">
        <v>614300</v>
      </c>
      <c r="D29" s="27" t="s">
        <v>242</v>
      </c>
      <c r="E29" s="26" t="s">
        <v>241</v>
      </c>
      <c r="F29" s="87">
        <v>45000</v>
      </c>
      <c r="G29" s="87">
        <f t="shared" si="4"/>
        <v>22500</v>
      </c>
      <c r="H29" s="102">
        <v>0</v>
      </c>
      <c r="I29" s="99">
        <f t="shared" si="2"/>
        <v>0</v>
      </c>
    </row>
    <row r="30" spans="1:9" s="29" customFormat="1" ht="13.5">
      <c r="A30" s="26"/>
      <c r="B30" s="49" t="s">
        <v>199</v>
      </c>
      <c r="C30" s="26">
        <v>614300</v>
      </c>
      <c r="D30" s="27" t="s">
        <v>243</v>
      </c>
      <c r="E30" s="26" t="s">
        <v>412</v>
      </c>
      <c r="F30" s="87">
        <v>15000</v>
      </c>
      <c r="G30" s="87">
        <f t="shared" si="4"/>
        <v>7500</v>
      </c>
      <c r="H30" s="102">
        <v>6500</v>
      </c>
      <c r="I30" s="99">
        <f t="shared" si="2"/>
        <v>86.666666666666671</v>
      </c>
    </row>
    <row r="31" spans="1:9" s="29" customFormat="1" ht="13.5">
      <c r="A31" s="26"/>
      <c r="B31" s="49" t="s">
        <v>199</v>
      </c>
      <c r="C31" s="26">
        <v>614300</v>
      </c>
      <c r="D31" s="27" t="s">
        <v>244</v>
      </c>
      <c r="E31" s="26" t="s">
        <v>414</v>
      </c>
      <c r="F31" s="87">
        <v>10000</v>
      </c>
      <c r="G31" s="87">
        <f t="shared" si="4"/>
        <v>5000</v>
      </c>
      <c r="H31" s="102">
        <v>0</v>
      </c>
      <c r="I31" s="99">
        <f t="shared" si="2"/>
        <v>0</v>
      </c>
    </row>
    <row r="32" spans="1:9" s="29" customFormat="1" ht="13.5">
      <c r="A32" s="26"/>
      <c r="B32" s="49" t="s">
        <v>199</v>
      </c>
      <c r="C32" s="26">
        <v>614300</v>
      </c>
      <c r="D32" s="27" t="s">
        <v>246</v>
      </c>
      <c r="E32" s="26" t="s">
        <v>245</v>
      </c>
      <c r="F32" s="87">
        <v>45000</v>
      </c>
      <c r="G32" s="87">
        <f t="shared" si="4"/>
        <v>22500</v>
      </c>
      <c r="H32" s="102">
        <v>3000</v>
      </c>
      <c r="I32" s="99">
        <f t="shared" si="2"/>
        <v>13.333333333333334</v>
      </c>
    </row>
    <row r="33" spans="1:9" s="29" customFormat="1" ht="13.5">
      <c r="A33" s="26"/>
      <c r="B33" s="50" t="s">
        <v>240</v>
      </c>
      <c r="C33" s="26">
        <v>614300</v>
      </c>
      <c r="D33" s="27" t="s">
        <v>247</v>
      </c>
      <c r="E33" s="26" t="s">
        <v>327</v>
      </c>
      <c r="F33" s="87">
        <v>200000</v>
      </c>
      <c r="G33" s="87">
        <f t="shared" si="4"/>
        <v>100000</v>
      </c>
      <c r="H33" s="102">
        <v>118000</v>
      </c>
      <c r="I33" s="99">
        <f t="shared" si="2"/>
        <v>118</v>
      </c>
    </row>
    <row r="34" spans="1:9" s="29" customFormat="1" ht="13.5">
      <c r="A34" s="26"/>
      <c r="B34" s="50" t="s">
        <v>240</v>
      </c>
      <c r="C34" s="26">
        <v>614300</v>
      </c>
      <c r="D34" s="27" t="s">
        <v>249</v>
      </c>
      <c r="E34" s="26" t="s">
        <v>248</v>
      </c>
      <c r="F34" s="87">
        <v>63000</v>
      </c>
      <c r="G34" s="87">
        <f t="shared" si="4"/>
        <v>31500</v>
      </c>
      <c r="H34" s="102">
        <v>0</v>
      </c>
      <c r="I34" s="99">
        <f t="shared" si="2"/>
        <v>0</v>
      </c>
    </row>
    <row r="35" spans="1:9" s="29" customFormat="1" ht="13.5">
      <c r="A35" s="26"/>
      <c r="B35" s="49" t="s">
        <v>237</v>
      </c>
      <c r="C35" s="26">
        <v>614300</v>
      </c>
      <c r="D35" s="27" t="s">
        <v>251</v>
      </c>
      <c r="E35" s="26" t="s">
        <v>250</v>
      </c>
      <c r="F35" s="87">
        <v>7000</v>
      </c>
      <c r="G35" s="87">
        <f t="shared" si="4"/>
        <v>3500</v>
      </c>
      <c r="H35" s="102">
        <v>540</v>
      </c>
      <c r="I35" s="99">
        <f t="shared" si="2"/>
        <v>15.428571428571429</v>
      </c>
    </row>
    <row r="36" spans="1:9" s="29" customFormat="1" ht="13.5">
      <c r="A36" s="26"/>
      <c r="B36" s="49">
        <v>1091</v>
      </c>
      <c r="C36" s="26">
        <v>614300</v>
      </c>
      <c r="D36" s="27" t="s">
        <v>253</v>
      </c>
      <c r="E36" s="26" t="s">
        <v>252</v>
      </c>
      <c r="F36" s="87">
        <v>42000</v>
      </c>
      <c r="G36" s="87">
        <f t="shared" si="4"/>
        <v>21000</v>
      </c>
      <c r="H36" s="102">
        <v>21000</v>
      </c>
      <c r="I36" s="99">
        <f t="shared" si="2"/>
        <v>100</v>
      </c>
    </row>
    <row r="37" spans="1:9" s="29" customFormat="1" ht="13.5">
      <c r="A37" s="26"/>
      <c r="B37" s="49">
        <v>1091</v>
      </c>
      <c r="C37" s="26">
        <v>614300</v>
      </c>
      <c r="D37" s="27" t="s">
        <v>255</v>
      </c>
      <c r="E37" s="26" t="s">
        <v>403</v>
      </c>
      <c r="F37" s="87">
        <v>5000</v>
      </c>
      <c r="G37" s="87">
        <f t="shared" si="4"/>
        <v>2500</v>
      </c>
      <c r="H37" s="102">
        <v>2500</v>
      </c>
      <c r="I37" s="99">
        <f t="shared" si="2"/>
        <v>100</v>
      </c>
    </row>
    <row r="38" spans="1:9" s="29" customFormat="1" ht="13.5">
      <c r="A38" s="26"/>
      <c r="B38" s="49" t="s">
        <v>237</v>
      </c>
      <c r="C38" s="26">
        <v>614300</v>
      </c>
      <c r="D38" s="27" t="s">
        <v>256</v>
      </c>
      <c r="E38" s="26" t="s">
        <v>408</v>
      </c>
      <c r="F38" s="87">
        <v>90000</v>
      </c>
      <c r="G38" s="87">
        <f t="shared" si="4"/>
        <v>45000</v>
      </c>
      <c r="H38" s="102">
        <v>0</v>
      </c>
      <c r="I38" s="99">
        <f t="shared" si="2"/>
        <v>0</v>
      </c>
    </row>
    <row r="39" spans="1:9" s="29" customFormat="1" ht="13.5">
      <c r="A39" s="26"/>
      <c r="B39" s="49" t="s">
        <v>199</v>
      </c>
      <c r="C39" s="26">
        <v>614300</v>
      </c>
      <c r="D39" s="27" t="s">
        <v>257</v>
      </c>
      <c r="E39" s="26" t="s">
        <v>369</v>
      </c>
      <c r="F39" s="87">
        <v>20000</v>
      </c>
      <c r="G39" s="87">
        <f t="shared" si="4"/>
        <v>10000</v>
      </c>
      <c r="H39" s="102">
        <v>0</v>
      </c>
      <c r="I39" s="99">
        <f t="shared" si="2"/>
        <v>0</v>
      </c>
    </row>
    <row r="40" spans="1:9" s="29" customFormat="1" ht="13.5">
      <c r="A40" s="26"/>
      <c r="B40" s="49" t="s">
        <v>271</v>
      </c>
      <c r="C40" s="26">
        <v>614300</v>
      </c>
      <c r="D40" s="27" t="s">
        <v>259</v>
      </c>
      <c r="E40" s="26" t="s">
        <v>272</v>
      </c>
      <c r="F40" s="87">
        <v>90000</v>
      </c>
      <c r="G40" s="87">
        <f t="shared" si="4"/>
        <v>45000</v>
      </c>
      <c r="H40" s="102">
        <v>90000</v>
      </c>
      <c r="I40" s="99">
        <f t="shared" si="2"/>
        <v>200</v>
      </c>
    </row>
    <row r="41" spans="1:9" s="29" customFormat="1" ht="13.5">
      <c r="A41" s="26"/>
      <c r="B41" s="49" t="s">
        <v>202</v>
      </c>
      <c r="C41" s="26">
        <v>614400</v>
      </c>
      <c r="D41" s="27" t="s">
        <v>261</v>
      </c>
      <c r="E41" s="26" t="s">
        <v>204</v>
      </c>
      <c r="F41" s="87">
        <v>10000</v>
      </c>
      <c r="G41" s="87">
        <f t="shared" si="4"/>
        <v>5000</v>
      </c>
      <c r="H41" s="102">
        <v>0</v>
      </c>
      <c r="I41" s="99">
        <f t="shared" si="2"/>
        <v>0</v>
      </c>
    </row>
    <row r="42" spans="1:9" s="29" customFormat="1" ht="13.5">
      <c r="A42" s="26"/>
      <c r="B42" s="49" t="s">
        <v>258</v>
      </c>
      <c r="C42" s="26">
        <v>614400</v>
      </c>
      <c r="D42" s="27" t="s">
        <v>262</v>
      </c>
      <c r="E42" s="26" t="s">
        <v>370</v>
      </c>
      <c r="F42" s="87">
        <v>216000</v>
      </c>
      <c r="G42" s="87">
        <f t="shared" si="4"/>
        <v>108000</v>
      </c>
      <c r="H42" s="102">
        <v>107000</v>
      </c>
      <c r="I42" s="99">
        <f t="shared" si="2"/>
        <v>99.074074074074076</v>
      </c>
    </row>
    <row r="43" spans="1:9" s="29" customFormat="1" ht="13.5">
      <c r="A43" s="26"/>
      <c r="B43" s="49" t="s">
        <v>260</v>
      </c>
      <c r="C43" s="26">
        <v>614400</v>
      </c>
      <c r="D43" s="27" t="s">
        <v>263</v>
      </c>
      <c r="E43" s="26" t="s">
        <v>404</v>
      </c>
      <c r="F43" s="87">
        <v>345600</v>
      </c>
      <c r="G43" s="87">
        <f t="shared" si="4"/>
        <v>172800</v>
      </c>
      <c r="H43" s="102">
        <v>172000</v>
      </c>
      <c r="I43" s="99">
        <f t="shared" si="2"/>
        <v>99.537037037037038</v>
      </c>
    </row>
    <row r="44" spans="1:9" s="29" customFormat="1" ht="13.5">
      <c r="A44" s="26"/>
      <c r="B44" s="49" t="s">
        <v>260</v>
      </c>
      <c r="C44" s="26">
        <v>614400</v>
      </c>
      <c r="D44" s="27" t="s">
        <v>264</v>
      </c>
      <c r="E44" s="26" t="s">
        <v>371</v>
      </c>
      <c r="F44" s="87">
        <v>18000</v>
      </c>
      <c r="G44" s="87">
        <f t="shared" si="4"/>
        <v>9000</v>
      </c>
      <c r="H44" s="102">
        <v>5000</v>
      </c>
      <c r="I44" s="99">
        <f t="shared" si="2"/>
        <v>55.555555555555557</v>
      </c>
    </row>
    <row r="45" spans="1:9" s="29" customFormat="1" ht="13.5">
      <c r="A45" s="26"/>
      <c r="B45" s="49" t="s">
        <v>260</v>
      </c>
      <c r="C45" s="26">
        <v>614400</v>
      </c>
      <c r="D45" s="27" t="s">
        <v>265</v>
      </c>
      <c r="E45" s="26" t="s">
        <v>372</v>
      </c>
      <c r="F45" s="87">
        <v>18000</v>
      </c>
      <c r="G45" s="87">
        <f t="shared" si="4"/>
        <v>9000</v>
      </c>
      <c r="H45" s="102">
        <v>9000</v>
      </c>
      <c r="I45" s="99">
        <f t="shared" si="2"/>
        <v>100</v>
      </c>
    </row>
    <row r="46" spans="1:9" s="29" customFormat="1" ht="13.5">
      <c r="A46" s="26"/>
      <c r="B46" s="49" t="s">
        <v>202</v>
      </c>
      <c r="C46" s="26">
        <v>614400</v>
      </c>
      <c r="D46" s="27" t="s">
        <v>266</v>
      </c>
      <c r="E46" s="26" t="s">
        <v>430</v>
      </c>
      <c r="F46" s="87">
        <v>47000</v>
      </c>
      <c r="G46" s="87">
        <f t="shared" si="4"/>
        <v>23500</v>
      </c>
      <c r="H46" s="102">
        <v>25000</v>
      </c>
      <c r="I46" s="99">
        <f t="shared" si="2"/>
        <v>106.38297872340425</v>
      </c>
    </row>
    <row r="47" spans="1:9" s="29" customFormat="1" ht="13.5">
      <c r="A47" s="26"/>
      <c r="B47" s="49" t="s">
        <v>260</v>
      </c>
      <c r="C47" s="26">
        <v>614400</v>
      </c>
      <c r="D47" s="27" t="s">
        <v>267</v>
      </c>
      <c r="E47" s="26" t="s">
        <v>328</v>
      </c>
      <c r="F47" s="87">
        <v>9000</v>
      </c>
      <c r="G47" s="87">
        <f t="shared" si="4"/>
        <v>4500</v>
      </c>
      <c r="H47" s="102">
        <v>0</v>
      </c>
      <c r="I47" s="99">
        <f t="shared" si="2"/>
        <v>0</v>
      </c>
    </row>
    <row r="48" spans="1:9" s="29" customFormat="1" ht="13.5">
      <c r="A48" s="26"/>
      <c r="B48" s="49" t="s">
        <v>205</v>
      </c>
      <c r="C48" s="26">
        <v>614500</v>
      </c>
      <c r="D48" s="27" t="s">
        <v>268</v>
      </c>
      <c r="E48" s="26" t="s">
        <v>207</v>
      </c>
      <c r="F48" s="87">
        <v>270000</v>
      </c>
      <c r="G48" s="87">
        <f t="shared" si="4"/>
        <v>135000</v>
      </c>
      <c r="H48" s="102">
        <v>95060.66</v>
      </c>
      <c r="I48" s="99">
        <f t="shared" si="2"/>
        <v>70.4153037037037</v>
      </c>
    </row>
    <row r="49" spans="1:9" s="29" customFormat="1" ht="13.5">
      <c r="A49" s="26"/>
      <c r="B49" s="49" t="s">
        <v>191</v>
      </c>
      <c r="C49" s="26">
        <v>614500</v>
      </c>
      <c r="D49" s="27" t="s">
        <v>270</v>
      </c>
      <c r="E49" s="26" t="s">
        <v>209</v>
      </c>
      <c r="F49" s="87">
        <v>180000</v>
      </c>
      <c r="G49" s="87">
        <f t="shared" si="4"/>
        <v>90000</v>
      </c>
      <c r="H49" s="102">
        <v>0</v>
      </c>
      <c r="I49" s="99">
        <f t="shared" si="2"/>
        <v>0</v>
      </c>
    </row>
    <row r="50" spans="1:9" s="29" customFormat="1" ht="13.5">
      <c r="A50" s="26"/>
      <c r="B50" s="49" t="s">
        <v>210</v>
      </c>
      <c r="C50" s="26">
        <v>614800</v>
      </c>
      <c r="D50" s="27" t="s">
        <v>344</v>
      </c>
      <c r="E50" s="26" t="s">
        <v>212</v>
      </c>
      <c r="F50" s="87">
        <v>45000</v>
      </c>
      <c r="G50" s="87">
        <f t="shared" si="4"/>
        <v>22500</v>
      </c>
      <c r="H50" s="102">
        <v>35048.44</v>
      </c>
      <c r="I50" s="99">
        <f t="shared" si="2"/>
        <v>155.77084444444446</v>
      </c>
    </row>
    <row r="51" spans="1:9" s="29" customFormat="1" ht="13.5">
      <c r="A51" s="26"/>
      <c r="B51" s="49" t="s">
        <v>213</v>
      </c>
      <c r="C51" s="26">
        <v>614800</v>
      </c>
      <c r="D51" s="27" t="s">
        <v>402</v>
      </c>
      <c r="E51" s="26" t="s">
        <v>215</v>
      </c>
      <c r="F51" s="87">
        <v>56000</v>
      </c>
      <c r="G51" s="87">
        <f t="shared" si="4"/>
        <v>28000</v>
      </c>
      <c r="H51" s="102">
        <v>32980.47</v>
      </c>
      <c r="I51" s="99">
        <f t="shared" si="2"/>
        <v>117.78739285714286</v>
      </c>
    </row>
    <row r="52" spans="1:9" s="29" customFormat="1" ht="13.5">
      <c r="A52" s="26"/>
      <c r="B52" s="49" t="s">
        <v>213</v>
      </c>
      <c r="C52" s="26">
        <v>614800</v>
      </c>
      <c r="D52" s="27" t="s">
        <v>411</v>
      </c>
      <c r="E52" s="26" t="s">
        <v>217</v>
      </c>
      <c r="F52" s="87">
        <v>18000</v>
      </c>
      <c r="G52" s="87">
        <f t="shared" ref="G52" si="5">SUM(F52/12)*6</f>
        <v>9000</v>
      </c>
      <c r="H52" s="102">
        <v>1150</v>
      </c>
      <c r="I52" s="99">
        <f t="shared" ref="I52" si="6">SUM(H52/(G52/100))</f>
        <v>12.777777777777779</v>
      </c>
    </row>
    <row r="53" spans="1:9" s="29" customFormat="1" ht="13.5">
      <c r="A53" s="26"/>
      <c r="B53" s="49" t="s">
        <v>191</v>
      </c>
      <c r="C53" s="26">
        <v>614000</v>
      </c>
      <c r="D53" s="27" t="s">
        <v>413</v>
      </c>
      <c r="E53" s="26" t="s">
        <v>434</v>
      </c>
      <c r="F53" s="87">
        <v>135000</v>
      </c>
      <c r="G53" s="87">
        <f t="shared" si="4"/>
        <v>67500</v>
      </c>
      <c r="H53" s="102">
        <v>0</v>
      </c>
      <c r="I53" s="99">
        <f t="shared" si="2"/>
        <v>0</v>
      </c>
    </row>
    <row r="54" spans="1:9" s="29" customFormat="1" ht="13.5">
      <c r="A54" s="26"/>
      <c r="B54" s="49"/>
      <c r="C54" s="26"/>
      <c r="D54" s="27"/>
      <c r="E54" s="58" t="s">
        <v>220</v>
      </c>
      <c r="F54" s="85">
        <f>SUM(F14)</f>
        <v>2621400</v>
      </c>
      <c r="G54" s="85">
        <f>SUM(G14)</f>
        <v>1310700</v>
      </c>
      <c r="H54" s="100">
        <f>SUM(H14)</f>
        <v>830024.40000000014</v>
      </c>
      <c r="I54" s="99">
        <f t="shared" si="2"/>
        <v>63.326802471961557</v>
      </c>
    </row>
    <row r="55" spans="1:9" s="29" customFormat="1" ht="24">
      <c r="A55" s="11">
        <v>100131</v>
      </c>
      <c r="B55" s="14"/>
      <c r="C55" s="14"/>
      <c r="D55" s="15"/>
      <c r="E55" s="60" t="s">
        <v>398</v>
      </c>
      <c r="F55" s="83"/>
      <c r="G55" s="83"/>
      <c r="H55" s="98"/>
      <c r="I55" s="98"/>
    </row>
    <row r="56" spans="1:9" s="21" customFormat="1" ht="13.5">
      <c r="A56" s="18"/>
      <c r="B56" s="47"/>
      <c r="C56" s="18">
        <v>610000</v>
      </c>
      <c r="D56" s="19">
        <v>1</v>
      </c>
      <c r="E56" s="18" t="s">
        <v>184</v>
      </c>
      <c r="F56" s="84">
        <f>SUM(F57+F70+F73)</f>
        <v>3796400</v>
      </c>
      <c r="G56" s="84">
        <f>SUM(G57+G70+G73)</f>
        <v>1898200</v>
      </c>
      <c r="H56" s="99">
        <f>SUM(H57+H70+H73)</f>
        <v>1004158.7799999999</v>
      </c>
      <c r="I56" s="99">
        <f t="shared" ref="I56:I84" si="7">SUM(H56/(G56/100))</f>
        <v>52.900578442735217</v>
      </c>
    </row>
    <row r="57" spans="1:9" s="25" customFormat="1" ht="13.5">
      <c r="A57" s="22"/>
      <c r="B57" s="48"/>
      <c r="C57" s="22">
        <v>613000</v>
      </c>
      <c r="D57" s="23" t="s">
        <v>10</v>
      </c>
      <c r="E57" s="22" t="s">
        <v>185</v>
      </c>
      <c r="F57" s="85">
        <f>SUM(F58:F69)</f>
        <v>3101400</v>
      </c>
      <c r="G57" s="85">
        <f>SUM(G58:G69)</f>
        <v>1550700</v>
      </c>
      <c r="H57" s="100">
        <f>SUM(H58:H69)</f>
        <v>952829.08</v>
      </c>
      <c r="I57" s="99">
        <f t="shared" si="7"/>
        <v>61.445094473463591</v>
      </c>
    </row>
    <row r="58" spans="1:9" s="29" customFormat="1" ht="13.5">
      <c r="A58" s="26"/>
      <c r="B58" s="49" t="s">
        <v>191</v>
      </c>
      <c r="C58" s="26">
        <v>613100</v>
      </c>
      <c r="D58" s="27" t="s">
        <v>12</v>
      </c>
      <c r="E58" s="26" t="s">
        <v>187</v>
      </c>
      <c r="F58" s="87">
        <v>900</v>
      </c>
      <c r="G58" s="87">
        <f t="shared" ref="G58:G69" si="8">SUM(F58/12)*6</f>
        <v>450</v>
      </c>
      <c r="H58" s="102">
        <v>0</v>
      </c>
      <c r="I58" s="99">
        <f t="shared" si="7"/>
        <v>0</v>
      </c>
    </row>
    <row r="59" spans="1:9" s="29" customFormat="1" ht="13.5">
      <c r="A59" s="26"/>
      <c r="B59" s="49" t="s">
        <v>221</v>
      </c>
      <c r="C59" s="26">
        <v>613200</v>
      </c>
      <c r="D59" s="27" t="s">
        <v>20</v>
      </c>
      <c r="E59" s="26" t="s">
        <v>222</v>
      </c>
      <c r="F59" s="87">
        <v>225000</v>
      </c>
      <c r="G59" s="87">
        <f t="shared" si="8"/>
        <v>112500</v>
      </c>
      <c r="H59" s="102">
        <v>115541.38</v>
      </c>
      <c r="I59" s="99">
        <f t="shared" si="7"/>
        <v>102.7034488888889</v>
      </c>
    </row>
    <row r="60" spans="1:9" s="29" customFormat="1" ht="13.5">
      <c r="A60" s="26"/>
      <c r="B60" s="49" t="s">
        <v>223</v>
      </c>
      <c r="C60" s="26">
        <v>613300</v>
      </c>
      <c r="D60" s="27" t="s">
        <v>23</v>
      </c>
      <c r="E60" s="26" t="s">
        <v>405</v>
      </c>
      <c r="F60" s="87">
        <v>866000</v>
      </c>
      <c r="G60" s="87">
        <f t="shared" si="8"/>
        <v>433000</v>
      </c>
      <c r="H60" s="102">
        <v>320637.92</v>
      </c>
      <c r="I60" s="99">
        <f t="shared" si="7"/>
        <v>74.050327944572743</v>
      </c>
    </row>
    <row r="61" spans="1:9" s="29" customFormat="1" ht="13.5">
      <c r="A61" s="26"/>
      <c r="B61" s="49" t="s">
        <v>223</v>
      </c>
      <c r="C61" s="26">
        <v>613300</v>
      </c>
      <c r="D61" s="27" t="s">
        <v>194</v>
      </c>
      <c r="E61" s="26" t="s">
        <v>379</v>
      </c>
      <c r="F61" s="87">
        <v>870000</v>
      </c>
      <c r="G61" s="87">
        <f t="shared" si="8"/>
        <v>435000</v>
      </c>
      <c r="H61" s="102">
        <v>477182.56</v>
      </c>
      <c r="I61" s="99">
        <f t="shared" si="7"/>
        <v>109.69714022988505</v>
      </c>
    </row>
    <row r="62" spans="1:9" s="29" customFormat="1" ht="13.5">
      <c r="A62" s="26"/>
      <c r="B62" s="49" t="s">
        <v>224</v>
      </c>
      <c r="C62" s="26">
        <v>613300</v>
      </c>
      <c r="D62" s="27" t="s">
        <v>195</v>
      </c>
      <c r="E62" s="26" t="s">
        <v>381</v>
      </c>
      <c r="F62" s="87">
        <v>490000</v>
      </c>
      <c r="G62" s="87">
        <f t="shared" si="8"/>
        <v>245000</v>
      </c>
      <c r="H62" s="102">
        <v>2129.4</v>
      </c>
      <c r="I62" s="99">
        <f t="shared" si="7"/>
        <v>0.86914285714285722</v>
      </c>
    </row>
    <row r="63" spans="1:9" s="29" customFormat="1" ht="13.5">
      <c r="A63" s="26"/>
      <c r="B63" s="49" t="s">
        <v>224</v>
      </c>
      <c r="C63" s="26">
        <v>613300</v>
      </c>
      <c r="D63" s="27" t="s">
        <v>197</v>
      </c>
      <c r="E63" s="26" t="s">
        <v>383</v>
      </c>
      <c r="F63" s="87">
        <v>70000</v>
      </c>
      <c r="G63" s="87">
        <f t="shared" si="8"/>
        <v>35000</v>
      </c>
      <c r="H63" s="102">
        <v>26757.22</v>
      </c>
      <c r="I63" s="99">
        <f t="shared" si="7"/>
        <v>76.449200000000005</v>
      </c>
    </row>
    <row r="64" spans="1:9" s="29" customFormat="1" ht="13.5">
      <c r="A64" s="26"/>
      <c r="B64" s="49" t="s">
        <v>191</v>
      </c>
      <c r="C64" s="26">
        <v>613300</v>
      </c>
      <c r="D64" s="27" t="s">
        <v>198</v>
      </c>
      <c r="E64" s="26" t="s">
        <v>436</v>
      </c>
      <c r="F64" s="87">
        <v>10000</v>
      </c>
      <c r="G64" s="87">
        <f t="shared" ref="G64" si="9">SUM(F64/12)*6</f>
        <v>5000</v>
      </c>
      <c r="H64" s="102">
        <v>0</v>
      </c>
      <c r="I64" s="99">
        <f t="shared" ref="I64" si="10">SUM(H64/(G64/100))</f>
        <v>0</v>
      </c>
    </row>
    <row r="65" spans="1:9" s="29" customFormat="1" ht="13.5">
      <c r="A65" s="26"/>
      <c r="B65" s="49" t="s">
        <v>193</v>
      </c>
      <c r="C65" s="26">
        <v>613700</v>
      </c>
      <c r="D65" s="27" t="s">
        <v>377</v>
      </c>
      <c r="E65" s="26" t="s">
        <v>380</v>
      </c>
      <c r="F65" s="87">
        <v>450000</v>
      </c>
      <c r="G65" s="87">
        <f t="shared" si="8"/>
        <v>225000</v>
      </c>
      <c r="H65" s="102">
        <v>121.45</v>
      </c>
      <c r="I65" s="99">
        <f t="shared" si="7"/>
        <v>5.3977777777777777E-2</v>
      </c>
    </row>
    <row r="66" spans="1:9" s="29" customFormat="1" ht="13.5">
      <c r="A66" s="26"/>
      <c r="B66" s="49" t="s">
        <v>191</v>
      </c>
      <c r="C66" s="26">
        <v>613900</v>
      </c>
      <c r="D66" s="67" t="s">
        <v>378</v>
      </c>
      <c r="E66" s="26" t="s">
        <v>188</v>
      </c>
      <c r="F66" s="87">
        <v>16000</v>
      </c>
      <c r="G66" s="87">
        <f t="shared" si="8"/>
        <v>8000</v>
      </c>
      <c r="H66" s="102">
        <v>5877.24</v>
      </c>
      <c r="I66" s="99">
        <f t="shared" si="7"/>
        <v>73.465499999999992</v>
      </c>
    </row>
    <row r="67" spans="1:9" s="29" customFormat="1" ht="13.5">
      <c r="A67" s="26"/>
      <c r="B67" s="49" t="s">
        <v>191</v>
      </c>
      <c r="C67" s="26">
        <v>613900</v>
      </c>
      <c r="D67" s="67" t="s">
        <v>382</v>
      </c>
      <c r="E67" s="26" t="s">
        <v>386</v>
      </c>
      <c r="F67" s="87">
        <v>13500</v>
      </c>
      <c r="G67" s="87">
        <f t="shared" si="8"/>
        <v>6750</v>
      </c>
      <c r="H67" s="102">
        <v>2756</v>
      </c>
      <c r="I67" s="99">
        <f t="shared" si="7"/>
        <v>40.829629629629629</v>
      </c>
    </row>
    <row r="68" spans="1:9" s="29" customFormat="1" ht="13.5">
      <c r="A68" s="26"/>
      <c r="B68" s="49" t="s">
        <v>193</v>
      </c>
      <c r="C68" s="26">
        <v>613900</v>
      </c>
      <c r="D68" s="67" t="s">
        <v>387</v>
      </c>
      <c r="E68" s="26" t="s">
        <v>226</v>
      </c>
      <c r="F68" s="87">
        <v>50000</v>
      </c>
      <c r="G68" s="87">
        <f t="shared" si="8"/>
        <v>25000</v>
      </c>
      <c r="H68" s="102">
        <v>1825.91</v>
      </c>
      <c r="I68" s="99">
        <f t="shared" si="7"/>
        <v>7.3036400000000006</v>
      </c>
    </row>
    <row r="69" spans="1:9" s="29" customFormat="1" ht="13.5">
      <c r="A69" s="26"/>
      <c r="B69" s="49" t="s">
        <v>193</v>
      </c>
      <c r="C69" s="26">
        <v>613900</v>
      </c>
      <c r="D69" s="67" t="s">
        <v>435</v>
      </c>
      <c r="E69" s="26" t="s">
        <v>196</v>
      </c>
      <c r="F69" s="87">
        <v>40000</v>
      </c>
      <c r="G69" s="87">
        <f t="shared" si="8"/>
        <v>20000</v>
      </c>
      <c r="H69" s="102">
        <v>0</v>
      </c>
      <c r="I69" s="99">
        <f t="shared" si="7"/>
        <v>0</v>
      </c>
    </row>
    <row r="70" spans="1:9" s="25" customFormat="1" ht="13.5">
      <c r="A70" s="22"/>
      <c r="B70" s="48"/>
      <c r="C70" s="22">
        <v>614000</v>
      </c>
      <c r="D70" s="23" t="s">
        <v>29</v>
      </c>
      <c r="E70" s="22" t="s">
        <v>201</v>
      </c>
      <c r="F70" s="85">
        <f>SUM(F71:F72)</f>
        <v>485000</v>
      </c>
      <c r="G70" s="85">
        <f>SUM(G71:G72)</f>
        <v>242500</v>
      </c>
      <c r="H70" s="100">
        <f>SUM(H71:H72)</f>
        <v>0</v>
      </c>
      <c r="I70" s="99">
        <f t="shared" si="7"/>
        <v>0</v>
      </c>
    </row>
    <row r="71" spans="1:9" s="29" customFormat="1" ht="13.5">
      <c r="A71" s="26"/>
      <c r="B71" s="49" t="s">
        <v>191</v>
      </c>
      <c r="C71" s="26">
        <v>614400</v>
      </c>
      <c r="D71" s="67" t="s">
        <v>31</v>
      </c>
      <c r="E71" s="26" t="s">
        <v>392</v>
      </c>
      <c r="F71" s="87">
        <v>5000</v>
      </c>
      <c r="G71" s="87">
        <f t="shared" ref="G71" si="11">SUM(F71/12)*6</f>
        <v>2500</v>
      </c>
      <c r="H71" s="102">
        <v>0</v>
      </c>
      <c r="I71" s="99">
        <f t="shared" ref="I71" si="12">SUM(H71/(G71/100))</f>
        <v>0</v>
      </c>
    </row>
    <row r="72" spans="1:9" s="29" customFormat="1" ht="13.5">
      <c r="A72" s="26"/>
      <c r="B72" s="49" t="s">
        <v>191</v>
      </c>
      <c r="C72" s="26">
        <v>614400</v>
      </c>
      <c r="D72" s="67" t="s">
        <v>203</v>
      </c>
      <c r="E72" s="26" t="s">
        <v>437</v>
      </c>
      <c r="F72" s="87">
        <v>480000</v>
      </c>
      <c r="G72" s="87">
        <f t="shared" ref="G72" si="13">SUM(F72/12)*6</f>
        <v>240000</v>
      </c>
      <c r="H72" s="102">
        <v>0</v>
      </c>
      <c r="I72" s="99">
        <f t="shared" si="7"/>
        <v>0</v>
      </c>
    </row>
    <row r="73" spans="1:9" s="25" customFormat="1" ht="13.5">
      <c r="A73" s="22"/>
      <c r="B73" s="48"/>
      <c r="C73" s="22">
        <v>61600</v>
      </c>
      <c r="D73" s="23" t="s">
        <v>45</v>
      </c>
      <c r="E73" s="22" t="s">
        <v>227</v>
      </c>
      <c r="F73" s="85">
        <f>SUM(F74)</f>
        <v>210000</v>
      </c>
      <c r="G73" s="85">
        <f>SUM(G74)</f>
        <v>105000</v>
      </c>
      <c r="H73" s="100">
        <f>SUM(H74)</f>
        <v>51329.7</v>
      </c>
      <c r="I73" s="99">
        <f t="shared" si="7"/>
        <v>48.885428571428569</v>
      </c>
    </row>
    <row r="74" spans="1:9" s="29" customFormat="1" ht="13.5">
      <c r="A74" s="26"/>
      <c r="B74" s="49" t="s">
        <v>228</v>
      </c>
      <c r="C74" s="26">
        <v>616100</v>
      </c>
      <c r="D74" s="27" t="s">
        <v>47</v>
      </c>
      <c r="E74" s="26" t="s">
        <v>229</v>
      </c>
      <c r="F74" s="87">
        <v>210000</v>
      </c>
      <c r="G74" s="87">
        <f>SUM(F74/12)*6</f>
        <v>105000</v>
      </c>
      <c r="H74" s="102">
        <v>51329.7</v>
      </c>
      <c r="I74" s="99">
        <f t="shared" si="7"/>
        <v>48.885428571428569</v>
      </c>
    </row>
    <row r="75" spans="1:9" s="25" customFormat="1" ht="13.5">
      <c r="A75" s="22"/>
      <c r="B75" s="48"/>
      <c r="C75" s="22">
        <v>821000</v>
      </c>
      <c r="D75" s="23" t="s">
        <v>330</v>
      </c>
      <c r="E75" s="58" t="s">
        <v>218</v>
      </c>
      <c r="F75" s="85">
        <f>SUM(F76:F82)</f>
        <v>4445000</v>
      </c>
      <c r="G75" s="85">
        <f>SUM(G76:G82)</f>
        <v>2222500</v>
      </c>
      <c r="H75" s="100">
        <f>SUM(H76:H82)</f>
        <v>788023.69</v>
      </c>
      <c r="I75" s="99">
        <f t="shared" si="7"/>
        <v>35.45663397075365</v>
      </c>
    </row>
    <row r="76" spans="1:9" s="29" customFormat="1" ht="13.5">
      <c r="A76" s="26"/>
      <c r="B76" s="49" t="s">
        <v>191</v>
      </c>
      <c r="C76" s="26">
        <v>821100</v>
      </c>
      <c r="D76" s="27" t="s">
        <v>54</v>
      </c>
      <c r="E76" s="26" t="s">
        <v>358</v>
      </c>
      <c r="F76" s="87">
        <v>5000</v>
      </c>
      <c r="G76" s="87">
        <f t="shared" ref="G76:G83" si="14">SUM(F76/12)*6</f>
        <v>2500</v>
      </c>
      <c r="H76" s="102">
        <v>0</v>
      </c>
      <c r="I76" s="99">
        <f t="shared" si="7"/>
        <v>0</v>
      </c>
    </row>
    <row r="77" spans="1:9" s="29" customFormat="1" ht="13.5">
      <c r="A77" s="26"/>
      <c r="B77" s="49" t="s">
        <v>191</v>
      </c>
      <c r="C77" s="26">
        <v>821500</v>
      </c>
      <c r="D77" s="27" t="s">
        <v>73</v>
      </c>
      <c r="E77" s="26" t="s">
        <v>384</v>
      </c>
      <c r="F77" s="87">
        <v>70000</v>
      </c>
      <c r="G77" s="87">
        <f t="shared" si="14"/>
        <v>35000</v>
      </c>
      <c r="H77" s="102">
        <v>819</v>
      </c>
      <c r="I77" s="99">
        <f t="shared" si="7"/>
        <v>2.34</v>
      </c>
    </row>
    <row r="78" spans="1:9" s="29" customFormat="1" ht="13.5">
      <c r="A78" s="26"/>
      <c r="B78" s="49" t="s">
        <v>191</v>
      </c>
      <c r="C78" s="26">
        <v>821600</v>
      </c>
      <c r="D78" s="27" t="s">
        <v>83</v>
      </c>
      <c r="E78" s="26" t="s">
        <v>417</v>
      </c>
      <c r="F78" s="87">
        <v>2500000</v>
      </c>
      <c r="G78" s="87">
        <f t="shared" si="14"/>
        <v>1250000</v>
      </c>
      <c r="H78" s="102">
        <v>336042.35</v>
      </c>
      <c r="I78" s="99">
        <f t="shared" si="7"/>
        <v>26.883387999999997</v>
      </c>
    </row>
    <row r="79" spans="1:9" s="29" customFormat="1" ht="13.5">
      <c r="A79" s="26"/>
      <c r="B79" s="49" t="s">
        <v>191</v>
      </c>
      <c r="C79" s="26">
        <v>821600</v>
      </c>
      <c r="D79" s="27" t="s">
        <v>89</v>
      </c>
      <c r="E79" s="26" t="s">
        <v>416</v>
      </c>
      <c r="F79" s="87">
        <v>1040000</v>
      </c>
      <c r="G79" s="87">
        <f t="shared" si="14"/>
        <v>520000</v>
      </c>
      <c r="H79" s="102">
        <v>281162.34000000003</v>
      </c>
      <c r="I79" s="99">
        <f t="shared" si="7"/>
        <v>54.069680769230771</v>
      </c>
    </row>
    <row r="80" spans="1:9" s="29" customFormat="1" ht="13.5">
      <c r="A80" s="26"/>
      <c r="B80" s="49" t="s">
        <v>191</v>
      </c>
      <c r="C80" s="26">
        <v>821600</v>
      </c>
      <c r="D80" s="27" t="s">
        <v>95</v>
      </c>
      <c r="E80" s="26" t="s">
        <v>329</v>
      </c>
      <c r="F80" s="87">
        <v>750000</v>
      </c>
      <c r="G80" s="87">
        <f t="shared" si="14"/>
        <v>375000</v>
      </c>
      <c r="H80" s="102">
        <v>170000</v>
      </c>
      <c r="I80" s="99">
        <f t="shared" si="7"/>
        <v>45.333333333333336</v>
      </c>
    </row>
    <row r="81" spans="1:9" s="29" customFormat="1" ht="13.5">
      <c r="A81" s="26"/>
      <c r="B81" s="49" t="s">
        <v>193</v>
      </c>
      <c r="C81" s="26">
        <v>821600</v>
      </c>
      <c r="D81" s="27" t="s">
        <v>122</v>
      </c>
      <c r="E81" s="26" t="s">
        <v>373</v>
      </c>
      <c r="F81" s="87">
        <v>30000</v>
      </c>
      <c r="G81" s="87">
        <f t="shared" si="14"/>
        <v>15000</v>
      </c>
      <c r="H81" s="102">
        <v>0</v>
      </c>
      <c r="I81" s="99">
        <f t="shared" si="7"/>
        <v>0</v>
      </c>
    </row>
    <row r="82" spans="1:9" s="29" customFormat="1" ht="13.5">
      <c r="A82" s="26"/>
      <c r="B82" s="49" t="s">
        <v>219</v>
      </c>
      <c r="C82" s="26">
        <v>821600</v>
      </c>
      <c r="D82" s="27" t="s">
        <v>152</v>
      </c>
      <c r="E82" s="26" t="s">
        <v>367</v>
      </c>
      <c r="F82" s="87">
        <v>50000</v>
      </c>
      <c r="G82" s="87">
        <f t="shared" si="14"/>
        <v>25000</v>
      </c>
      <c r="H82" s="102">
        <v>0</v>
      </c>
      <c r="I82" s="99">
        <f t="shared" si="7"/>
        <v>0</v>
      </c>
    </row>
    <row r="83" spans="1:9" s="25" customFormat="1" ht="13.5">
      <c r="A83" s="22"/>
      <c r="B83" s="48" t="s">
        <v>228</v>
      </c>
      <c r="C83" s="22">
        <v>823100</v>
      </c>
      <c r="D83" s="23">
        <v>3</v>
      </c>
      <c r="E83" s="22" t="s">
        <v>230</v>
      </c>
      <c r="F83" s="85">
        <v>725000</v>
      </c>
      <c r="G83" s="87">
        <f t="shared" si="14"/>
        <v>362500</v>
      </c>
      <c r="H83" s="100">
        <v>309713.26</v>
      </c>
      <c r="I83" s="99">
        <f t="shared" si="7"/>
        <v>85.438140689655171</v>
      </c>
    </row>
    <row r="84" spans="1:9" s="29" customFormat="1" ht="13.5">
      <c r="A84" s="26"/>
      <c r="B84" s="49"/>
      <c r="C84" s="26"/>
      <c r="D84" s="27"/>
      <c r="E84" s="58" t="s">
        <v>231</v>
      </c>
      <c r="F84" s="85">
        <f>SUM(F56+F75+F83)</f>
        <v>8966400</v>
      </c>
      <c r="G84" s="85">
        <f>SUM(G56+G75+G83)</f>
        <v>4483200</v>
      </c>
      <c r="H84" s="100">
        <f>SUM(H56+H75+H83)</f>
        <v>2101895.7299999995</v>
      </c>
      <c r="I84" s="99">
        <f t="shared" si="7"/>
        <v>46.883826953961446</v>
      </c>
    </row>
    <row r="85" spans="1:9" s="29" customFormat="1" ht="24">
      <c r="A85" s="11">
        <v>100141</v>
      </c>
      <c r="B85" s="14"/>
      <c r="C85" s="14"/>
      <c r="D85" s="15"/>
      <c r="E85" s="60" t="s">
        <v>346</v>
      </c>
      <c r="F85" s="83"/>
      <c r="G85" s="83"/>
      <c r="H85" s="98"/>
      <c r="I85" s="98"/>
    </row>
    <row r="86" spans="1:9" s="21" customFormat="1" ht="13.5">
      <c r="A86" s="18"/>
      <c r="B86" s="18"/>
      <c r="C86" s="18">
        <v>610000</v>
      </c>
      <c r="D86" s="19">
        <v>1</v>
      </c>
      <c r="E86" s="18" t="s">
        <v>184</v>
      </c>
      <c r="F86" s="84">
        <f t="shared" ref="F86:H86" si="15">SUM(F87)</f>
        <v>188400</v>
      </c>
      <c r="G86" s="84">
        <f t="shared" si="15"/>
        <v>94200</v>
      </c>
      <c r="H86" s="99">
        <f t="shared" si="15"/>
        <v>90600.4</v>
      </c>
      <c r="I86" s="99">
        <f t="shared" ref="I86:I95" si="16">SUM(H86/(G86/100))</f>
        <v>96.178768577494679</v>
      </c>
    </row>
    <row r="87" spans="1:9" s="25" customFormat="1" ht="13.5">
      <c r="A87" s="22"/>
      <c r="B87" s="48"/>
      <c r="C87" s="22">
        <v>613000</v>
      </c>
      <c r="D87" s="23" t="s">
        <v>10</v>
      </c>
      <c r="E87" s="22" t="s">
        <v>185</v>
      </c>
      <c r="F87" s="85">
        <f>SUM(F88:F93)</f>
        <v>188400</v>
      </c>
      <c r="G87" s="85">
        <f>SUM(G88:G93)</f>
        <v>94200</v>
      </c>
      <c r="H87" s="100">
        <f>SUM(H88:H93)</f>
        <v>90600.4</v>
      </c>
      <c r="I87" s="99">
        <f t="shared" si="16"/>
        <v>96.178768577494679</v>
      </c>
    </row>
    <row r="88" spans="1:9" s="29" customFormat="1" ht="13.5">
      <c r="A88" s="26"/>
      <c r="B88" s="45" t="s">
        <v>193</v>
      </c>
      <c r="C88" s="26">
        <v>613100</v>
      </c>
      <c r="D88" s="27" t="s">
        <v>12</v>
      </c>
      <c r="E88" s="26" t="s">
        <v>187</v>
      </c>
      <c r="F88" s="87">
        <v>900</v>
      </c>
      <c r="G88" s="87">
        <f t="shared" ref="G88:G93" si="17">SUM(F88/12)*6</f>
        <v>450</v>
      </c>
      <c r="H88" s="102">
        <v>0</v>
      </c>
      <c r="I88" s="99">
        <f t="shared" si="16"/>
        <v>0</v>
      </c>
    </row>
    <row r="89" spans="1:9" s="29" customFormat="1" ht="13.5">
      <c r="A89" s="26"/>
      <c r="B89" s="49" t="s">
        <v>193</v>
      </c>
      <c r="C89" s="26">
        <v>613700</v>
      </c>
      <c r="D89" s="27" t="s">
        <v>20</v>
      </c>
      <c r="E89" s="26" t="s">
        <v>409</v>
      </c>
      <c r="F89" s="87">
        <v>20000</v>
      </c>
      <c r="G89" s="87">
        <f t="shared" si="17"/>
        <v>10000</v>
      </c>
      <c r="H89" s="102">
        <v>0</v>
      </c>
      <c r="I89" s="99">
        <f t="shared" si="16"/>
        <v>0</v>
      </c>
    </row>
    <row r="90" spans="1:9" s="29" customFormat="1" ht="13.5">
      <c r="A90" s="26"/>
      <c r="B90" s="49" t="s">
        <v>193</v>
      </c>
      <c r="C90" s="26">
        <v>613700</v>
      </c>
      <c r="D90" s="27" t="s">
        <v>23</v>
      </c>
      <c r="E90" s="26" t="s">
        <v>410</v>
      </c>
      <c r="F90" s="87">
        <v>20000</v>
      </c>
      <c r="G90" s="87">
        <f t="shared" si="17"/>
        <v>10000</v>
      </c>
      <c r="H90" s="102">
        <v>0</v>
      </c>
      <c r="I90" s="99">
        <f t="shared" si="16"/>
        <v>0</v>
      </c>
    </row>
    <row r="91" spans="1:9" s="29" customFormat="1" ht="13.5">
      <c r="A91" s="26"/>
      <c r="B91" s="49" t="s">
        <v>210</v>
      </c>
      <c r="C91" s="26">
        <v>613900</v>
      </c>
      <c r="D91" s="27" t="s">
        <v>194</v>
      </c>
      <c r="E91" s="26" t="s">
        <v>225</v>
      </c>
      <c r="F91" s="87">
        <v>80000</v>
      </c>
      <c r="G91" s="87">
        <f t="shared" si="17"/>
        <v>40000</v>
      </c>
      <c r="H91" s="102">
        <v>30752.880000000001</v>
      </c>
      <c r="I91" s="99">
        <f t="shared" si="16"/>
        <v>76.882199999999997</v>
      </c>
    </row>
    <row r="92" spans="1:9" s="29" customFormat="1" ht="13.5">
      <c r="A92" s="26"/>
      <c r="B92" s="49" t="s">
        <v>193</v>
      </c>
      <c r="C92" s="26">
        <v>613900</v>
      </c>
      <c r="D92" s="27" t="s">
        <v>195</v>
      </c>
      <c r="E92" s="26" t="s">
        <v>188</v>
      </c>
      <c r="F92" s="87">
        <v>22500</v>
      </c>
      <c r="G92" s="87">
        <f t="shared" si="17"/>
        <v>11250</v>
      </c>
      <c r="H92" s="102">
        <v>1497.6</v>
      </c>
      <c r="I92" s="99">
        <f t="shared" si="16"/>
        <v>13.311999999999999</v>
      </c>
    </row>
    <row r="93" spans="1:9" s="29" customFormat="1" ht="13.5">
      <c r="A93" s="26"/>
      <c r="B93" s="49" t="s">
        <v>193</v>
      </c>
      <c r="C93" s="26">
        <v>613900</v>
      </c>
      <c r="D93" s="27" t="s">
        <v>197</v>
      </c>
      <c r="E93" s="26" t="s">
        <v>351</v>
      </c>
      <c r="F93" s="87">
        <v>45000</v>
      </c>
      <c r="G93" s="87">
        <f t="shared" si="17"/>
        <v>22500</v>
      </c>
      <c r="H93" s="102">
        <v>58349.919999999998</v>
      </c>
      <c r="I93" s="99">
        <f t="shared" si="16"/>
        <v>259.33297777777778</v>
      </c>
    </row>
    <row r="94" spans="1:9" s="25" customFormat="1" ht="13.5">
      <c r="A94" s="22"/>
      <c r="B94" s="48"/>
      <c r="C94" s="22">
        <v>821000</v>
      </c>
      <c r="D94" s="23">
        <v>2</v>
      </c>
      <c r="E94" s="58" t="s">
        <v>218</v>
      </c>
      <c r="F94" s="85">
        <f>SUM(F95:F95)</f>
        <v>45000</v>
      </c>
      <c r="G94" s="85">
        <f>SUM(G95:G95)</f>
        <v>22500</v>
      </c>
      <c r="H94" s="100">
        <f>SUM(H95:H95)</f>
        <v>0</v>
      </c>
      <c r="I94" s="99">
        <f t="shared" si="16"/>
        <v>0</v>
      </c>
    </row>
    <row r="95" spans="1:9" s="29" customFormat="1" ht="13.5">
      <c r="A95" s="26"/>
      <c r="B95" s="49" t="s">
        <v>191</v>
      </c>
      <c r="C95" s="26">
        <v>821500</v>
      </c>
      <c r="D95" s="27" t="s">
        <v>54</v>
      </c>
      <c r="E95" s="26" t="s">
        <v>368</v>
      </c>
      <c r="F95" s="87">
        <v>45000</v>
      </c>
      <c r="G95" s="87">
        <f>SUM(F95/12)*6</f>
        <v>22500</v>
      </c>
      <c r="H95" s="102">
        <v>0</v>
      </c>
      <c r="I95" s="99">
        <f t="shared" si="16"/>
        <v>0</v>
      </c>
    </row>
    <row r="96" spans="1:9" s="29" customFormat="1" ht="13.5">
      <c r="A96" s="26"/>
      <c r="B96" s="26"/>
      <c r="C96" s="26"/>
      <c r="D96" s="27"/>
      <c r="E96" s="58" t="s">
        <v>273</v>
      </c>
      <c r="F96" s="85">
        <f>SUM(F86+F94)</f>
        <v>233400</v>
      </c>
      <c r="G96" s="85">
        <f>SUM(G86+G94)</f>
        <v>116700</v>
      </c>
      <c r="H96" s="100">
        <f>SUM(H86+H94)</f>
        <v>90600.4</v>
      </c>
      <c r="I96" s="99">
        <f>SUM(H96/(G96/100))</f>
        <v>77.635304198800341</v>
      </c>
    </row>
    <row r="97" spans="1:9" s="29" customFormat="1" ht="24">
      <c r="A97" s="11">
        <v>100151</v>
      </c>
      <c r="B97" s="14"/>
      <c r="C97" s="14"/>
      <c r="D97" s="15"/>
      <c r="E97" s="60" t="s">
        <v>347</v>
      </c>
      <c r="F97" s="83"/>
      <c r="G97" s="83"/>
      <c r="H97" s="98"/>
      <c r="I97" s="98"/>
    </row>
    <row r="98" spans="1:9" s="21" customFormat="1" ht="13.5">
      <c r="A98" s="18"/>
      <c r="B98" s="18"/>
      <c r="C98" s="18">
        <v>610000</v>
      </c>
      <c r="D98" s="19">
        <v>1</v>
      </c>
      <c r="E98" s="18" t="s">
        <v>184</v>
      </c>
      <c r="F98" s="84">
        <f>SUM(F99+F102+F104+F114)</f>
        <v>4110400</v>
      </c>
      <c r="G98" s="84">
        <f>SUM(G99+G102+G104+G114)</f>
        <v>2055200</v>
      </c>
      <c r="H98" s="99">
        <f>SUM(H99+H102+H104+H114)</f>
        <v>1888157.56</v>
      </c>
      <c r="I98" s="99">
        <f t="shared" ref="I98:I127" si="18">SUM(H98/(G98/100))</f>
        <v>91.872205138186061</v>
      </c>
    </row>
    <row r="99" spans="1:9" s="25" customFormat="1" ht="13.5">
      <c r="A99" s="22"/>
      <c r="B99" s="48"/>
      <c r="C99" s="22">
        <v>611000</v>
      </c>
      <c r="D99" s="23" t="s">
        <v>10</v>
      </c>
      <c r="E99" s="22" t="s">
        <v>274</v>
      </c>
      <c r="F99" s="85">
        <f>SUM(F100+F101)</f>
        <v>2750000</v>
      </c>
      <c r="G99" s="85">
        <f>SUM(G100+G101)</f>
        <v>1375000</v>
      </c>
      <c r="H99" s="100">
        <f>SUM(H100+H101)</f>
        <v>1299378.72</v>
      </c>
      <c r="I99" s="99">
        <f t="shared" si="18"/>
        <v>94.500270545454541</v>
      </c>
    </row>
    <row r="100" spans="1:9" s="29" customFormat="1" ht="13.5">
      <c r="A100" s="26"/>
      <c r="B100" s="49" t="s">
        <v>254</v>
      </c>
      <c r="C100" s="26">
        <v>611100</v>
      </c>
      <c r="D100" s="27" t="s">
        <v>12</v>
      </c>
      <c r="E100" s="26" t="s">
        <v>275</v>
      </c>
      <c r="F100" s="87">
        <v>2400000</v>
      </c>
      <c r="G100" s="87">
        <f t="shared" ref="G100:G101" si="19">SUM(F100/12)*6</f>
        <v>1200000</v>
      </c>
      <c r="H100" s="102">
        <v>1153502.69</v>
      </c>
      <c r="I100" s="99">
        <f t="shared" si="18"/>
        <v>96.125224166666655</v>
      </c>
    </row>
    <row r="101" spans="1:9" s="29" customFormat="1" ht="13.5">
      <c r="A101" s="26"/>
      <c r="B101" s="49" t="s">
        <v>254</v>
      </c>
      <c r="C101" s="26">
        <v>611200</v>
      </c>
      <c r="D101" s="27" t="s">
        <v>20</v>
      </c>
      <c r="E101" s="26" t="s">
        <v>276</v>
      </c>
      <c r="F101" s="87">
        <v>350000</v>
      </c>
      <c r="G101" s="87">
        <f t="shared" si="19"/>
        <v>175000</v>
      </c>
      <c r="H101" s="102">
        <v>145876.03</v>
      </c>
      <c r="I101" s="99">
        <f t="shared" si="18"/>
        <v>83.357731428571427</v>
      </c>
    </row>
    <row r="102" spans="1:9" s="25" customFormat="1" ht="13.5">
      <c r="A102" s="22"/>
      <c r="B102" s="48"/>
      <c r="C102" s="22">
        <v>612000</v>
      </c>
      <c r="D102" s="23" t="s">
        <v>29</v>
      </c>
      <c r="E102" s="22" t="s">
        <v>277</v>
      </c>
      <c r="F102" s="85">
        <f>SUM(F103)</f>
        <v>260000</v>
      </c>
      <c r="G102" s="85">
        <f>SUM(G103)</f>
        <v>130000</v>
      </c>
      <c r="H102" s="100">
        <f>SUM(H103)</f>
        <v>121118.19</v>
      </c>
      <c r="I102" s="99">
        <f t="shared" si="18"/>
        <v>93.167838461538466</v>
      </c>
    </row>
    <row r="103" spans="1:9" s="29" customFormat="1" ht="13.5">
      <c r="A103" s="26"/>
      <c r="B103" s="49" t="s">
        <v>254</v>
      </c>
      <c r="C103" s="26">
        <v>612100</v>
      </c>
      <c r="D103" s="27" t="s">
        <v>31</v>
      </c>
      <c r="E103" s="26" t="s">
        <v>277</v>
      </c>
      <c r="F103" s="87">
        <v>260000</v>
      </c>
      <c r="G103" s="87">
        <f>SUM(F103/12)*6</f>
        <v>130000</v>
      </c>
      <c r="H103" s="102">
        <v>121118.19</v>
      </c>
      <c r="I103" s="99">
        <f t="shared" si="18"/>
        <v>93.167838461538466</v>
      </c>
    </row>
    <row r="104" spans="1:9" s="25" customFormat="1" ht="13.5">
      <c r="A104" s="22"/>
      <c r="B104" s="48"/>
      <c r="C104" s="22">
        <v>613000</v>
      </c>
      <c r="D104" s="23" t="s">
        <v>45</v>
      </c>
      <c r="E104" s="22" t="s">
        <v>185</v>
      </c>
      <c r="F104" s="85">
        <f>SUM(F105:F113)</f>
        <v>360900</v>
      </c>
      <c r="G104" s="85">
        <f>SUM(G105:G113)</f>
        <v>180450</v>
      </c>
      <c r="H104" s="100">
        <f>SUM(H105:H113)</f>
        <v>153779.5</v>
      </c>
      <c r="I104" s="99">
        <f t="shared" si="18"/>
        <v>85.220005541701298</v>
      </c>
    </row>
    <row r="105" spans="1:9" s="29" customFormat="1" ht="13.5">
      <c r="A105" s="26"/>
      <c r="B105" s="49" t="s">
        <v>278</v>
      </c>
      <c r="C105" s="26">
        <v>613100</v>
      </c>
      <c r="D105" s="27" t="s">
        <v>47</v>
      </c>
      <c r="E105" s="26" t="s">
        <v>187</v>
      </c>
      <c r="F105" s="87">
        <v>900</v>
      </c>
      <c r="G105" s="87">
        <f t="shared" ref="G105:G112" si="20">SUM(F105/12)*6</f>
        <v>450</v>
      </c>
      <c r="H105" s="102">
        <v>0</v>
      </c>
      <c r="I105" s="99">
        <f t="shared" si="18"/>
        <v>0</v>
      </c>
    </row>
    <row r="106" spans="1:9" s="29" customFormat="1" ht="13.5">
      <c r="A106" s="26"/>
      <c r="B106" s="49" t="s">
        <v>278</v>
      </c>
      <c r="C106" s="26">
        <v>613200</v>
      </c>
      <c r="D106" s="27" t="s">
        <v>50</v>
      </c>
      <c r="E106" s="26" t="s">
        <v>279</v>
      </c>
      <c r="F106" s="87">
        <v>81000</v>
      </c>
      <c r="G106" s="87">
        <f t="shared" si="20"/>
        <v>40500</v>
      </c>
      <c r="H106" s="102">
        <v>47503.77</v>
      </c>
      <c r="I106" s="99">
        <f t="shared" si="18"/>
        <v>117.29325925925926</v>
      </c>
    </row>
    <row r="107" spans="1:9" s="29" customFormat="1" ht="13.5">
      <c r="A107" s="26"/>
      <c r="B107" s="49" t="s">
        <v>278</v>
      </c>
      <c r="C107" s="26">
        <v>613300</v>
      </c>
      <c r="D107" s="27" t="s">
        <v>280</v>
      </c>
      <c r="E107" s="26" t="s">
        <v>281</v>
      </c>
      <c r="F107" s="87">
        <v>81000</v>
      </c>
      <c r="G107" s="87">
        <f t="shared" si="20"/>
        <v>40500</v>
      </c>
      <c r="H107" s="102">
        <v>47714.82</v>
      </c>
      <c r="I107" s="99">
        <f t="shared" si="18"/>
        <v>117.81437037037037</v>
      </c>
    </row>
    <row r="108" spans="1:9" s="29" customFormat="1" ht="13.5">
      <c r="A108" s="26"/>
      <c r="B108" s="49" t="s">
        <v>278</v>
      </c>
      <c r="C108" s="26">
        <v>613400</v>
      </c>
      <c r="D108" s="27" t="s">
        <v>282</v>
      </c>
      <c r="E108" s="26" t="s">
        <v>283</v>
      </c>
      <c r="F108" s="87">
        <v>49500</v>
      </c>
      <c r="G108" s="87">
        <f t="shared" si="20"/>
        <v>24750</v>
      </c>
      <c r="H108" s="102">
        <v>15829.58</v>
      </c>
      <c r="I108" s="99">
        <f t="shared" si="18"/>
        <v>63.957898989898993</v>
      </c>
    </row>
    <row r="109" spans="1:9" s="29" customFormat="1" ht="13.5">
      <c r="A109" s="26"/>
      <c r="B109" s="49" t="s">
        <v>278</v>
      </c>
      <c r="C109" s="26">
        <v>613500</v>
      </c>
      <c r="D109" s="27" t="s">
        <v>284</v>
      </c>
      <c r="E109" s="26" t="s">
        <v>285</v>
      </c>
      <c r="F109" s="87">
        <v>36000</v>
      </c>
      <c r="G109" s="87">
        <f t="shared" si="20"/>
        <v>18000</v>
      </c>
      <c r="H109" s="102">
        <v>14869.73</v>
      </c>
      <c r="I109" s="99">
        <f t="shared" si="18"/>
        <v>82.609611111111107</v>
      </c>
    </row>
    <row r="110" spans="1:9" s="29" customFormat="1" ht="13.5">
      <c r="A110" s="26"/>
      <c r="B110" s="49" t="s">
        <v>278</v>
      </c>
      <c r="C110" s="26">
        <v>613700</v>
      </c>
      <c r="D110" s="27" t="s">
        <v>286</v>
      </c>
      <c r="E110" s="26" t="s">
        <v>287</v>
      </c>
      <c r="F110" s="87">
        <v>36000</v>
      </c>
      <c r="G110" s="87">
        <f t="shared" si="20"/>
        <v>18000</v>
      </c>
      <c r="H110" s="102">
        <v>2826.44</v>
      </c>
      <c r="I110" s="99">
        <f t="shared" si="18"/>
        <v>15.702444444444446</v>
      </c>
    </row>
    <row r="111" spans="1:9" s="29" customFormat="1" ht="13.5">
      <c r="A111" s="26"/>
      <c r="B111" s="49" t="s">
        <v>278</v>
      </c>
      <c r="C111" s="26">
        <v>613800</v>
      </c>
      <c r="D111" s="27" t="s">
        <v>288</v>
      </c>
      <c r="E111" s="26" t="s">
        <v>289</v>
      </c>
      <c r="F111" s="87">
        <v>13500</v>
      </c>
      <c r="G111" s="87">
        <f t="shared" si="20"/>
        <v>6750</v>
      </c>
      <c r="H111" s="102">
        <v>2035.42</v>
      </c>
      <c r="I111" s="99">
        <f t="shared" si="18"/>
        <v>30.154370370370373</v>
      </c>
    </row>
    <row r="112" spans="1:9" s="29" customFormat="1" ht="13.5">
      <c r="A112" s="26"/>
      <c r="B112" s="49" t="s">
        <v>278</v>
      </c>
      <c r="C112" s="26">
        <v>613900</v>
      </c>
      <c r="D112" s="27" t="s">
        <v>290</v>
      </c>
      <c r="E112" s="26" t="s">
        <v>188</v>
      </c>
      <c r="F112" s="87">
        <v>63000</v>
      </c>
      <c r="G112" s="87">
        <f t="shared" si="20"/>
        <v>31500</v>
      </c>
      <c r="H112" s="102">
        <v>22999.74</v>
      </c>
      <c r="I112" s="99">
        <f t="shared" si="18"/>
        <v>73.015047619047621</v>
      </c>
    </row>
    <row r="113" spans="1:9" s="29" customFormat="1" ht="13.5" hidden="1">
      <c r="A113" s="26"/>
      <c r="B113" s="49" t="s">
        <v>278</v>
      </c>
      <c r="C113" s="26">
        <v>613900</v>
      </c>
      <c r="D113" s="27" t="s">
        <v>291</v>
      </c>
      <c r="E113" s="26" t="s">
        <v>292</v>
      </c>
      <c r="F113" s="87"/>
      <c r="G113" s="87"/>
      <c r="H113" s="102"/>
      <c r="I113" s="99" t="e">
        <f t="shared" si="18"/>
        <v>#DIV/0!</v>
      </c>
    </row>
    <row r="114" spans="1:9" s="25" customFormat="1" ht="13.5">
      <c r="A114" s="22"/>
      <c r="B114" s="48"/>
      <c r="C114" s="22">
        <v>614000</v>
      </c>
      <c r="D114" s="23" t="s">
        <v>294</v>
      </c>
      <c r="E114" s="22" t="s">
        <v>201</v>
      </c>
      <c r="F114" s="85">
        <f>SUM(F115:F122)</f>
        <v>739500</v>
      </c>
      <c r="G114" s="85">
        <f>SUM(G115:G122)</f>
        <v>369750</v>
      </c>
      <c r="H114" s="100">
        <f>SUM(H115:H122)</f>
        <v>313881.15000000002</v>
      </c>
      <c r="I114" s="99">
        <f t="shared" si="18"/>
        <v>84.890101419878306</v>
      </c>
    </row>
    <row r="115" spans="1:9" s="29" customFormat="1" ht="13.5">
      <c r="A115" s="26"/>
      <c r="B115" s="49" t="s">
        <v>254</v>
      </c>
      <c r="C115" s="26">
        <v>614100</v>
      </c>
      <c r="D115" s="27" t="s">
        <v>295</v>
      </c>
      <c r="E115" s="26" t="s">
        <v>400</v>
      </c>
      <c r="F115" s="87">
        <v>45000</v>
      </c>
      <c r="G115" s="87">
        <f t="shared" ref="G115:G122" si="21">SUM(F115/12)*6</f>
        <v>22500</v>
      </c>
      <c r="H115" s="102">
        <v>26000</v>
      </c>
      <c r="I115" s="99">
        <f t="shared" si="18"/>
        <v>115.55555555555556</v>
      </c>
    </row>
    <row r="116" spans="1:9" s="29" customFormat="1" ht="13.5">
      <c r="A116" s="26"/>
      <c r="B116" s="49" t="s">
        <v>221</v>
      </c>
      <c r="C116" s="26">
        <v>614100</v>
      </c>
      <c r="D116" s="27" t="s">
        <v>296</v>
      </c>
      <c r="E116" s="26" t="s">
        <v>297</v>
      </c>
      <c r="F116" s="87">
        <v>90000</v>
      </c>
      <c r="G116" s="87">
        <f t="shared" si="21"/>
        <v>45000</v>
      </c>
      <c r="H116" s="102">
        <v>29059.15</v>
      </c>
      <c r="I116" s="99">
        <f t="shared" si="18"/>
        <v>64.575888888888898</v>
      </c>
    </row>
    <row r="117" spans="1:9" s="29" customFormat="1" ht="13.5">
      <c r="A117" s="26"/>
      <c r="B117" s="49" t="s">
        <v>254</v>
      </c>
      <c r="C117" s="26">
        <v>614100</v>
      </c>
      <c r="D117" s="27" t="s">
        <v>298</v>
      </c>
      <c r="E117" s="26" t="s">
        <v>269</v>
      </c>
      <c r="F117" s="87">
        <v>9000</v>
      </c>
      <c r="G117" s="87">
        <f t="shared" si="21"/>
        <v>4500</v>
      </c>
      <c r="H117" s="102">
        <v>3600</v>
      </c>
      <c r="I117" s="99">
        <f t="shared" si="18"/>
        <v>80</v>
      </c>
    </row>
    <row r="118" spans="1:9" s="29" customFormat="1" ht="13.5">
      <c r="A118" s="26"/>
      <c r="B118" s="49" t="s">
        <v>235</v>
      </c>
      <c r="C118" s="26">
        <v>614200</v>
      </c>
      <c r="D118" s="27" t="s">
        <v>312</v>
      </c>
      <c r="E118" s="26" t="s">
        <v>349</v>
      </c>
      <c r="F118" s="87">
        <v>153000</v>
      </c>
      <c r="G118" s="87">
        <f t="shared" si="21"/>
        <v>76500</v>
      </c>
      <c r="H118" s="102">
        <v>31600</v>
      </c>
      <c r="I118" s="99">
        <f t="shared" si="18"/>
        <v>41.307189542483663</v>
      </c>
    </row>
    <row r="119" spans="1:9" s="29" customFormat="1" ht="13.5">
      <c r="A119" s="26"/>
      <c r="B119" s="49">
        <v>1091</v>
      </c>
      <c r="C119" s="26">
        <v>614200</v>
      </c>
      <c r="D119" s="27" t="s">
        <v>315</v>
      </c>
      <c r="E119" s="26" t="s">
        <v>385</v>
      </c>
      <c r="F119" s="87">
        <v>360000</v>
      </c>
      <c r="G119" s="87">
        <f t="shared" si="21"/>
        <v>180000</v>
      </c>
      <c r="H119" s="102">
        <v>190802</v>
      </c>
      <c r="I119" s="99">
        <f t="shared" si="18"/>
        <v>106.00111111111111</v>
      </c>
    </row>
    <row r="120" spans="1:9" s="29" customFormat="1" ht="13.5">
      <c r="A120" s="26"/>
      <c r="B120" s="49">
        <v>1091</v>
      </c>
      <c r="C120" s="26">
        <v>614200</v>
      </c>
      <c r="D120" s="27" t="s">
        <v>317</v>
      </c>
      <c r="E120" s="26" t="s">
        <v>239</v>
      </c>
      <c r="F120" s="87">
        <v>9000</v>
      </c>
      <c r="G120" s="87">
        <f t="shared" si="21"/>
        <v>4500</v>
      </c>
      <c r="H120" s="102">
        <v>2820</v>
      </c>
      <c r="I120" s="99">
        <f t="shared" si="18"/>
        <v>62.666666666666664</v>
      </c>
    </row>
    <row r="121" spans="1:9" s="29" customFormat="1" ht="13.5">
      <c r="A121" s="26"/>
      <c r="B121" s="49" t="s">
        <v>254</v>
      </c>
      <c r="C121" s="26">
        <v>614300</v>
      </c>
      <c r="D121" s="27" t="s">
        <v>319</v>
      </c>
      <c r="E121" s="26" t="s">
        <v>396</v>
      </c>
      <c r="F121" s="87">
        <v>60000</v>
      </c>
      <c r="G121" s="87">
        <f t="shared" si="21"/>
        <v>30000</v>
      </c>
      <c r="H121" s="102">
        <v>30000</v>
      </c>
      <c r="I121" s="99">
        <f t="shared" si="18"/>
        <v>100</v>
      </c>
    </row>
    <row r="122" spans="1:9" s="29" customFormat="1" ht="13.5">
      <c r="A122" s="26"/>
      <c r="B122" s="49" t="s">
        <v>199</v>
      </c>
      <c r="C122" s="26">
        <v>614300</v>
      </c>
      <c r="D122" s="27" t="s">
        <v>352</v>
      </c>
      <c r="E122" s="26" t="s">
        <v>340</v>
      </c>
      <c r="F122" s="87">
        <v>13500</v>
      </c>
      <c r="G122" s="87">
        <f t="shared" si="21"/>
        <v>6750</v>
      </c>
      <c r="H122" s="102">
        <v>0</v>
      </c>
      <c r="I122" s="99">
        <f t="shared" si="18"/>
        <v>0</v>
      </c>
    </row>
    <row r="123" spans="1:9" s="25" customFormat="1" ht="13.5">
      <c r="A123" s="22"/>
      <c r="B123" s="48"/>
      <c r="C123" s="22">
        <v>821000</v>
      </c>
      <c r="D123" s="23">
        <v>2</v>
      </c>
      <c r="E123" s="58" t="s">
        <v>218</v>
      </c>
      <c r="F123" s="85">
        <f>SUM(F124:F126)</f>
        <v>186000</v>
      </c>
      <c r="G123" s="85">
        <f>SUM(G124:G126)</f>
        <v>93000</v>
      </c>
      <c r="H123" s="100">
        <f>SUM(H124:H126)</f>
        <v>0</v>
      </c>
      <c r="I123" s="99">
        <f t="shared" si="18"/>
        <v>0</v>
      </c>
    </row>
    <row r="124" spans="1:9" s="29" customFormat="1" ht="13.5">
      <c r="A124" s="26"/>
      <c r="B124" s="49" t="s">
        <v>278</v>
      </c>
      <c r="C124" s="26">
        <v>821300</v>
      </c>
      <c r="D124" s="27" t="s">
        <v>54</v>
      </c>
      <c r="E124" s="26" t="s">
        <v>299</v>
      </c>
      <c r="F124" s="87">
        <v>81000</v>
      </c>
      <c r="G124" s="87">
        <f t="shared" ref="G124:G126" si="22">SUM(F124/12)*6</f>
        <v>40500</v>
      </c>
      <c r="H124" s="102">
        <v>0</v>
      </c>
      <c r="I124" s="99">
        <f t="shared" si="18"/>
        <v>0</v>
      </c>
    </row>
    <row r="125" spans="1:9" s="29" customFormat="1" ht="13.5">
      <c r="A125" s="26"/>
      <c r="B125" s="49" t="s">
        <v>278</v>
      </c>
      <c r="C125" s="26">
        <v>821300</v>
      </c>
      <c r="D125" s="27" t="s">
        <v>73</v>
      </c>
      <c r="E125" s="26" t="s">
        <v>341</v>
      </c>
      <c r="F125" s="87">
        <v>15000</v>
      </c>
      <c r="G125" s="87">
        <f t="shared" si="22"/>
        <v>7500</v>
      </c>
      <c r="H125" s="102">
        <v>0</v>
      </c>
      <c r="I125" s="99">
        <f t="shared" si="18"/>
        <v>0</v>
      </c>
    </row>
    <row r="126" spans="1:9" s="29" customFormat="1" ht="13.5">
      <c r="A126" s="26"/>
      <c r="B126" s="49" t="s">
        <v>278</v>
      </c>
      <c r="C126" s="26">
        <v>821600</v>
      </c>
      <c r="D126" s="27" t="s">
        <v>83</v>
      </c>
      <c r="E126" s="26" t="s">
        <v>300</v>
      </c>
      <c r="F126" s="87">
        <v>90000</v>
      </c>
      <c r="G126" s="87">
        <f t="shared" si="22"/>
        <v>45000</v>
      </c>
      <c r="H126" s="102">
        <v>0</v>
      </c>
      <c r="I126" s="99">
        <f t="shared" si="18"/>
        <v>0</v>
      </c>
    </row>
    <row r="127" spans="1:9" s="29" customFormat="1" ht="13.5">
      <c r="A127" s="26"/>
      <c r="B127" s="49"/>
      <c r="C127" s="26"/>
      <c r="D127" s="27"/>
      <c r="E127" s="58" t="s">
        <v>301</v>
      </c>
      <c r="F127" s="85">
        <f>SUM(F98+F123)</f>
        <v>4296400</v>
      </c>
      <c r="G127" s="85">
        <f>SUM(G98+G123)</f>
        <v>2148200</v>
      </c>
      <c r="H127" s="100">
        <f>SUM(H98+H123)</f>
        <v>1888157.56</v>
      </c>
      <c r="I127" s="99">
        <f t="shared" si="18"/>
        <v>87.894868261800582</v>
      </c>
    </row>
    <row r="128" spans="1:9" s="17" customFormat="1" ht="24">
      <c r="A128" s="51">
        <v>100161</v>
      </c>
      <c r="B128" s="52"/>
      <c r="C128" s="52"/>
      <c r="D128" s="53"/>
      <c r="E128" s="60" t="s">
        <v>393</v>
      </c>
      <c r="F128" s="91"/>
      <c r="G128" s="91"/>
      <c r="H128" s="108"/>
      <c r="I128" s="108"/>
    </row>
    <row r="129" spans="1:9" s="21" customFormat="1" ht="13.5">
      <c r="A129" s="18"/>
      <c r="B129" s="18"/>
      <c r="C129" s="18">
        <v>610000</v>
      </c>
      <c r="D129" s="19">
        <v>1</v>
      </c>
      <c r="E129" s="18" t="s">
        <v>184</v>
      </c>
      <c r="F129" s="84">
        <f>SUM(F130)</f>
        <v>163900</v>
      </c>
      <c r="G129" s="84">
        <f>SUM(G130)</f>
        <v>81950</v>
      </c>
      <c r="H129" s="99">
        <f>SUM(H130)</f>
        <v>64299.4</v>
      </c>
      <c r="I129" s="99">
        <f t="shared" ref="I129:I137" si="23">SUM(H129/(G129/100))</f>
        <v>78.46174496644295</v>
      </c>
    </row>
    <row r="130" spans="1:9" s="25" customFormat="1" ht="13.5">
      <c r="A130" s="22"/>
      <c r="B130" s="48"/>
      <c r="C130" s="22">
        <v>613000</v>
      </c>
      <c r="D130" s="23" t="s">
        <v>10</v>
      </c>
      <c r="E130" s="22" t="s">
        <v>185</v>
      </c>
      <c r="F130" s="85">
        <f>SUM(F131:F136)</f>
        <v>163900</v>
      </c>
      <c r="G130" s="85">
        <f>SUM(G131:G136)</f>
        <v>81950</v>
      </c>
      <c r="H130" s="100">
        <f>SUM(H131:H136)</f>
        <v>64299.4</v>
      </c>
      <c r="I130" s="99">
        <f t="shared" si="23"/>
        <v>78.46174496644295</v>
      </c>
    </row>
    <row r="131" spans="1:9" s="29" customFormat="1" ht="13.5">
      <c r="A131" s="26"/>
      <c r="B131" s="49" t="s">
        <v>186</v>
      </c>
      <c r="C131" s="26">
        <v>613100</v>
      </c>
      <c r="D131" s="27" t="s">
        <v>12</v>
      </c>
      <c r="E131" s="26" t="s">
        <v>187</v>
      </c>
      <c r="F131" s="87">
        <v>900</v>
      </c>
      <c r="G131" s="87">
        <f t="shared" ref="G131:G136" si="24">SUM(F131/12)*6</f>
        <v>450</v>
      </c>
      <c r="H131" s="102">
        <v>0</v>
      </c>
      <c r="I131" s="99">
        <f t="shared" si="23"/>
        <v>0</v>
      </c>
    </row>
    <row r="132" spans="1:9" s="29" customFormat="1" ht="13.5">
      <c r="A132" s="26"/>
      <c r="B132" s="49" t="s">
        <v>186</v>
      </c>
      <c r="C132" s="26">
        <v>613900</v>
      </c>
      <c r="D132" s="27" t="s">
        <v>20</v>
      </c>
      <c r="E132" s="26" t="s">
        <v>188</v>
      </c>
      <c r="F132" s="87">
        <v>18000</v>
      </c>
      <c r="G132" s="87">
        <f t="shared" si="24"/>
        <v>9000</v>
      </c>
      <c r="H132" s="102">
        <v>7913.38</v>
      </c>
      <c r="I132" s="99">
        <f t="shared" si="23"/>
        <v>87.926444444444442</v>
      </c>
    </row>
    <row r="133" spans="1:9" s="29" customFormat="1" ht="13.5">
      <c r="A133" s="26"/>
      <c r="B133" s="49" t="s">
        <v>186</v>
      </c>
      <c r="C133" s="26">
        <v>613900</v>
      </c>
      <c r="D133" s="27" t="s">
        <v>23</v>
      </c>
      <c r="E133" s="26" t="s">
        <v>234</v>
      </c>
      <c r="F133" s="87">
        <v>18000</v>
      </c>
      <c r="G133" s="87">
        <f t="shared" si="24"/>
        <v>9000</v>
      </c>
      <c r="H133" s="102">
        <v>1456.65</v>
      </c>
      <c r="I133" s="99">
        <f t="shared" si="23"/>
        <v>16.185000000000002</v>
      </c>
    </row>
    <row r="134" spans="1:9" s="29" customFormat="1" ht="13.5">
      <c r="A134" s="26"/>
      <c r="B134" s="49" t="s">
        <v>254</v>
      </c>
      <c r="C134" s="26">
        <v>613900</v>
      </c>
      <c r="D134" s="27" t="s">
        <v>194</v>
      </c>
      <c r="E134" s="26" t="s">
        <v>423</v>
      </c>
      <c r="F134" s="87">
        <v>5000</v>
      </c>
      <c r="G134" s="87">
        <f t="shared" si="24"/>
        <v>2500</v>
      </c>
      <c r="H134" s="102">
        <v>0</v>
      </c>
      <c r="I134" s="99">
        <f t="shared" si="23"/>
        <v>0</v>
      </c>
    </row>
    <row r="135" spans="1:9" s="29" customFormat="1" ht="13.5">
      <c r="A135" s="26"/>
      <c r="B135" s="49" t="s">
        <v>186</v>
      </c>
      <c r="C135" s="26">
        <v>613900</v>
      </c>
      <c r="D135" s="27" t="s">
        <v>195</v>
      </c>
      <c r="E135" s="26" t="s">
        <v>302</v>
      </c>
      <c r="F135" s="87">
        <v>112000</v>
      </c>
      <c r="G135" s="87">
        <f t="shared" si="24"/>
        <v>56000</v>
      </c>
      <c r="H135" s="102">
        <v>50904.57</v>
      </c>
      <c r="I135" s="99">
        <f t="shared" si="23"/>
        <v>90.901017857142861</v>
      </c>
    </row>
    <row r="136" spans="1:9" s="29" customFormat="1" ht="13.5">
      <c r="A136" s="26"/>
      <c r="B136" s="49" t="s">
        <v>254</v>
      </c>
      <c r="C136" s="26">
        <v>613900</v>
      </c>
      <c r="D136" s="27" t="s">
        <v>197</v>
      </c>
      <c r="E136" s="26" t="s">
        <v>293</v>
      </c>
      <c r="F136" s="87">
        <v>10000</v>
      </c>
      <c r="G136" s="87">
        <f t="shared" si="24"/>
        <v>5000</v>
      </c>
      <c r="H136" s="102">
        <v>4024.8</v>
      </c>
      <c r="I136" s="99">
        <f t="shared" si="23"/>
        <v>80.496000000000009</v>
      </c>
    </row>
    <row r="137" spans="1:9" s="29" customFormat="1" ht="13.5">
      <c r="A137" s="26"/>
      <c r="B137" s="26"/>
      <c r="C137" s="26"/>
      <c r="D137" s="27"/>
      <c r="E137" s="58" t="s">
        <v>331</v>
      </c>
      <c r="F137" s="85">
        <f>SUM(F129)</f>
        <v>163900</v>
      </c>
      <c r="G137" s="85">
        <f>SUM(G129)</f>
        <v>81950</v>
      </c>
      <c r="H137" s="100">
        <f>SUM(H129)</f>
        <v>64299.4</v>
      </c>
      <c r="I137" s="99">
        <f t="shared" si="23"/>
        <v>78.46174496644295</v>
      </c>
    </row>
    <row r="138" spans="1:9" s="17" customFormat="1" ht="12.75">
      <c r="A138" s="11">
        <v>100171</v>
      </c>
      <c r="B138" s="14"/>
      <c r="C138" s="14"/>
      <c r="D138" s="15"/>
      <c r="E138" s="14" t="s">
        <v>348</v>
      </c>
      <c r="F138" s="83"/>
      <c r="G138" s="83"/>
      <c r="H138" s="98"/>
      <c r="I138" s="98"/>
    </row>
    <row r="139" spans="1:9" s="21" customFormat="1" ht="13.5">
      <c r="A139" s="18"/>
      <c r="B139" s="18"/>
      <c r="C139" s="18">
        <v>610000</v>
      </c>
      <c r="D139" s="19">
        <v>1</v>
      </c>
      <c r="E139" s="18" t="s">
        <v>184</v>
      </c>
      <c r="F139" s="84">
        <f>SUM(F140+F148)</f>
        <v>443900</v>
      </c>
      <c r="G139" s="84">
        <f>SUM(G140+G148)</f>
        <v>221950</v>
      </c>
      <c r="H139" s="99">
        <f>SUM(H140+H148)</f>
        <v>7500</v>
      </c>
      <c r="I139" s="99">
        <f t="shared" ref="I139:I153" si="25">SUM(H139/(G139/100))</f>
        <v>3.379139445821131</v>
      </c>
    </row>
    <row r="140" spans="1:9" s="25" customFormat="1" ht="13.5">
      <c r="A140" s="22"/>
      <c r="B140" s="48"/>
      <c r="C140" s="22">
        <v>613000</v>
      </c>
      <c r="D140" s="23" t="s">
        <v>10</v>
      </c>
      <c r="E140" s="22" t="s">
        <v>185</v>
      </c>
      <c r="F140" s="85">
        <f>SUM(F141:F147)</f>
        <v>437900</v>
      </c>
      <c r="G140" s="85">
        <f>SUM(G141:G147)</f>
        <v>218950</v>
      </c>
      <c r="H140" s="100">
        <f>SUM(H141:H147)</f>
        <v>0</v>
      </c>
      <c r="I140" s="99">
        <f t="shared" si="25"/>
        <v>0</v>
      </c>
    </row>
    <row r="141" spans="1:9" s="29" customFormat="1" ht="13.5">
      <c r="A141" s="26"/>
      <c r="B141" s="49" t="s">
        <v>304</v>
      </c>
      <c r="C141" s="26">
        <v>613100</v>
      </c>
      <c r="D141" s="27" t="s">
        <v>12</v>
      </c>
      <c r="E141" s="26" t="s">
        <v>364</v>
      </c>
      <c r="F141" s="87">
        <v>900</v>
      </c>
      <c r="G141" s="87">
        <f t="shared" ref="G141:G147" si="26">SUM(F141/12)*6</f>
        <v>450</v>
      </c>
      <c r="H141" s="102">
        <v>0</v>
      </c>
      <c r="I141" s="99">
        <f t="shared" si="25"/>
        <v>0</v>
      </c>
    </row>
    <row r="142" spans="1:9" s="29" customFormat="1" ht="13.5">
      <c r="A142" s="26"/>
      <c r="B142" s="49" t="s">
        <v>304</v>
      </c>
      <c r="C142" s="26">
        <v>613400</v>
      </c>
      <c r="D142" s="27" t="s">
        <v>20</v>
      </c>
      <c r="E142" s="26" t="s">
        <v>361</v>
      </c>
      <c r="F142" s="87">
        <v>35000</v>
      </c>
      <c r="G142" s="87">
        <f t="shared" si="26"/>
        <v>17500</v>
      </c>
      <c r="H142" s="102">
        <v>0</v>
      </c>
      <c r="I142" s="99">
        <f t="shared" si="25"/>
        <v>0</v>
      </c>
    </row>
    <row r="143" spans="1:9" s="29" customFormat="1" ht="13.5">
      <c r="A143" s="26"/>
      <c r="B143" s="49" t="s">
        <v>304</v>
      </c>
      <c r="C143" s="26">
        <v>613400</v>
      </c>
      <c r="D143" s="27" t="s">
        <v>23</v>
      </c>
      <c r="E143" s="26" t="s">
        <v>359</v>
      </c>
      <c r="F143" s="87">
        <v>7000</v>
      </c>
      <c r="G143" s="87">
        <f t="shared" si="26"/>
        <v>3500</v>
      </c>
      <c r="H143" s="102">
        <v>0</v>
      </c>
      <c r="I143" s="99">
        <f t="shared" si="25"/>
        <v>0</v>
      </c>
    </row>
    <row r="144" spans="1:9" s="29" customFormat="1" ht="13.5">
      <c r="A144" s="26"/>
      <c r="B144" s="49" t="s">
        <v>304</v>
      </c>
      <c r="C144" s="26">
        <v>613700</v>
      </c>
      <c r="D144" s="27" t="s">
        <v>194</v>
      </c>
      <c r="E144" s="26" t="s">
        <v>374</v>
      </c>
      <c r="F144" s="87">
        <v>162000</v>
      </c>
      <c r="G144" s="87">
        <f t="shared" si="26"/>
        <v>81000</v>
      </c>
      <c r="H144" s="102">
        <v>0</v>
      </c>
      <c r="I144" s="99">
        <f t="shared" si="25"/>
        <v>0</v>
      </c>
    </row>
    <row r="145" spans="1:9" s="29" customFormat="1" ht="13.5">
      <c r="A145" s="26"/>
      <c r="B145" s="49" t="s">
        <v>304</v>
      </c>
      <c r="C145" s="26">
        <v>613700</v>
      </c>
      <c r="D145" s="27" t="s">
        <v>195</v>
      </c>
      <c r="E145" s="26" t="s">
        <v>375</v>
      </c>
      <c r="F145" s="87">
        <v>122000</v>
      </c>
      <c r="G145" s="87">
        <f t="shared" si="26"/>
        <v>61000</v>
      </c>
      <c r="H145" s="102">
        <v>0</v>
      </c>
      <c r="I145" s="99">
        <f t="shared" si="25"/>
        <v>0</v>
      </c>
    </row>
    <row r="146" spans="1:9" s="29" customFormat="1" ht="13.5">
      <c r="A146" s="26"/>
      <c r="B146" s="49" t="s">
        <v>304</v>
      </c>
      <c r="C146" s="26">
        <v>613900</v>
      </c>
      <c r="D146" s="27" t="s">
        <v>197</v>
      </c>
      <c r="E146" s="26" t="s">
        <v>376</v>
      </c>
      <c r="F146" s="87">
        <v>61000</v>
      </c>
      <c r="G146" s="87">
        <f t="shared" si="26"/>
        <v>30500</v>
      </c>
      <c r="H146" s="102">
        <v>0</v>
      </c>
      <c r="I146" s="99">
        <f t="shared" si="25"/>
        <v>0</v>
      </c>
    </row>
    <row r="147" spans="1:9" s="29" customFormat="1" ht="13.5">
      <c r="A147" s="26"/>
      <c r="B147" s="49" t="s">
        <v>304</v>
      </c>
      <c r="C147" s="26">
        <v>613900</v>
      </c>
      <c r="D147" s="27" t="s">
        <v>198</v>
      </c>
      <c r="E147" s="26" t="s">
        <v>365</v>
      </c>
      <c r="F147" s="87">
        <v>50000</v>
      </c>
      <c r="G147" s="87">
        <f t="shared" si="26"/>
        <v>25000</v>
      </c>
      <c r="H147" s="102">
        <v>0</v>
      </c>
      <c r="I147" s="99">
        <f t="shared" si="25"/>
        <v>0</v>
      </c>
    </row>
    <row r="148" spans="1:9" s="25" customFormat="1" ht="13.5">
      <c r="A148" s="22"/>
      <c r="B148" s="48"/>
      <c r="C148" s="22">
        <v>614000</v>
      </c>
      <c r="D148" s="23" t="s">
        <v>29</v>
      </c>
      <c r="E148" s="22" t="s">
        <v>201</v>
      </c>
      <c r="F148" s="85">
        <f>SUM(F149:F149)</f>
        <v>6000</v>
      </c>
      <c r="G148" s="85">
        <f>SUM(G149:G149)</f>
        <v>3000</v>
      </c>
      <c r="H148" s="100">
        <f>SUM(H149:H149)</f>
        <v>7500</v>
      </c>
      <c r="I148" s="99">
        <f t="shared" si="25"/>
        <v>250</v>
      </c>
    </row>
    <row r="149" spans="1:9" s="29" customFormat="1" ht="13.5">
      <c r="A149" s="26"/>
      <c r="B149" s="49" t="s">
        <v>304</v>
      </c>
      <c r="C149" s="26">
        <v>614300</v>
      </c>
      <c r="D149" s="27" t="s">
        <v>31</v>
      </c>
      <c r="E149" s="26" t="s">
        <v>363</v>
      </c>
      <c r="F149" s="87">
        <v>6000</v>
      </c>
      <c r="G149" s="87">
        <f>SUM(F149/12)*6</f>
        <v>3000</v>
      </c>
      <c r="H149" s="102">
        <v>7500</v>
      </c>
      <c r="I149" s="99">
        <f t="shared" si="25"/>
        <v>250</v>
      </c>
    </row>
    <row r="150" spans="1:9" s="25" customFormat="1" ht="13.5">
      <c r="A150" s="22"/>
      <c r="B150" s="48"/>
      <c r="C150" s="22">
        <v>821000</v>
      </c>
      <c r="D150" s="23">
        <v>2</v>
      </c>
      <c r="E150" s="58" t="s">
        <v>218</v>
      </c>
      <c r="F150" s="85">
        <f>SUM(F151:F152)</f>
        <v>443000</v>
      </c>
      <c r="G150" s="85">
        <f>SUM(G151:G152)</f>
        <v>221500</v>
      </c>
      <c r="H150" s="100">
        <f>SUM(H151:H152)</f>
        <v>0</v>
      </c>
      <c r="I150" s="99">
        <f t="shared" si="25"/>
        <v>0</v>
      </c>
    </row>
    <row r="151" spans="1:9" s="29" customFormat="1" ht="13.5">
      <c r="A151" s="26"/>
      <c r="B151" s="49" t="s">
        <v>304</v>
      </c>
      <c r="C151" s="26">
        <v>821300</v>
      </c>
      <c r="D151" s="27" t="s">
        <v>54</v>
      </c>
      <c r="E151" s="26" t="s">
        <v>362</v>
      </c>
      <c r="F151" s="87">
        <v>230000</v>
      </c>
      <c r="G151" s="87">
        <f t="shared" ref="G151:G152" si="27">SUM(F151/12)*6</f>
        <v>115000</v>
      </c>
      <c r="H151" s="102">
        <v>0</v>
      </c>
      <c r="I151" s="99">
        <f t="shared" si="25"/>
        <v>0</v>
      </c>
    </row>
    <row r="152" spans="1:9" s="29" customFormat="1" ht="13.5">
      <c r="A152" s="26"/>
      <c r="B152" s="49" t="s">
        <v>304</v>
      </c>
      <c r="C152" s="26">
        <v>821300</v>
      </c>
      <c r="D152" s="27" t="s">
        <v>73</v>
      </c>
      <c r="E152" s="26" t="s">
        <v>360</v>
      </c>
      <c r="F152" s="87">
        <v>213000</v>
      </c>
      <c r="G152" s="87">
        <f t="shared" si="27"/>
        <v>106500</v>
      </c>
      <c r="H152" s="102">
        <v>0</v>
      </c>
      <c r="I152" s="99">
        <f t="shared" si="25"/>
        <v>0</v>
      </c>
    </row>
    <row r="153" spans="1:9" s="29" customFormat="1" ht="13.5">
      <c r="A153" s="26"/>
      <c r="B153" s="26"/>
      <c r="C153" s="26"/>
      <c r="D153" s="27"/>
      <c r="E153" s="58" t="s">
        <v>332</v>
      </c>
      <c r="F153" s="85">
        <f>SUM(F139+F150)</f>
        <v>886900</v>
      </c>
      <c r="G153" s="85">
        <f>SUM(G139+G150)</f>
        <v>443450</v>
      </c>
      <c r="H153" s="100">
        <f>SUM(H139+H150)</f>
        <v>7500</v>
      </c>
      <c r="I153" s="99">
        <f t="shared" si="25"/>
        <v>1.6912842485060322</v>
      </c>
    </row>
    <row r="154" spans="1:9" s="29" customFormat="1" ht="12.75">
      <c r="A154" s="11">
        <v>200211</v>
      </c>
      <c r="B154" s="14"/>
      <c r="C154" s="14"/>
      <c r="D154" s="15"/>
      <c r="E154" s="14" t="s">
        <v>397</v>
      </c>
      <c r="F154" s="83"/>
      <c r="G154" s="83"/>
      <c r="H154" s="98"/>
      <c r="I154" s="98"/>
    </row>
    <row r="155" spans="1:9" s="21" customFormat="1" ht="13.5">
      <c r="A155" s="18"/>
      <c r="B155" s="18"/>
      <c r="C155" s="18">
        <v>610000</v>
      </c>
      <c r="D155" s="19">
        <v>1</v>
      </c>
      <c r="E155" s="18" t="s">
        <v>184</v>
      </c>
      <c r="F155" s="84">
        <f>SUM(F156)</f>
        <v>3600</v>
      </c>
      <c r="G155" s="84">
        <f>SUM(G156)</f>
        <v>1800</v>
      </c>
      <c r="H155" s="99">
        <f>SUM(H156)</f>
        <v>1034.5999999999999</v>
      </c>
      <c r="I155" s="99">
        <f t="shared" ref="I155:I159" si="28">SUM(H155/(G155/100))</f>
        <v>57.477777777777774</v>
      </c>
    </row>
    <row r="156" spans="1:9" s="25" customFormat="1" ht="13.5">
      <c r="A156" s="22"/>
      <c r="B156" s="48"/>
      <c r="C156" s="22">
        <v>613000</v>
      </c>
      <c r="D156" s="23" t="s">
        <v>45</v>
      </c>
      <c r="E156" s="22" t="s">
        <v>185</v>
      </c>
      <c r="F156" s="85">
        <f>SUM(F157:F158)</f>
        <v>3600</v>
      </c>
      <c r="G156" s="85">
        <f>SUM(G157:G158)</f>
        <v>1800</v>
      </c>
      <c r="H156" s="100">
        <f>SUM(H157:H158)</f>
        <v>1034.5999999999999</v>
      </c>
      <c r="I156" s="99">
        <f t="shared" si="28"/>
        <v>57.477777777777774</v>
      </c>
    </row>
    <row r="157" spans="1:9" s="29" customFormat="1" ht="13.5">
      <c r="A157" s="26"/>
      <c r="B157" s="49" t="s">
        <v>213</v>
      </c>
      <c r="C157" s="26">
        <v>613100</v>
      </c>
      <c r="D157" s="27" t="s">
        <v>47</v>
      </c>
      <c r="E157" s="26" t="s">
        <v>187</v>
      </c>
      <c r="F157" s="87">
        <v>900</v>
      </c>
      <c r="G157" s="87">
        <f t="shared" ref="G157:G158" si="29">SUM(F157/12)*6</f>
        <v>450</v>
      </c>
      <c r="H157" s="102">
        <v>0</v>
      </c>
      <c r="I157" s="99">
        <f t="shared" si="28"/>
        <v>0</v>
      </c>
    </row>
    <row r="158" spans="1:9" s="29" customFormat="1" ht="13.5">
      <c r="A158" s="26"/>
      <c r="B158" s="49" t="s">
        <v>213</v>
      </c>
      <c r="C158" s="26">
        <v>613900</v>
      </c>
      <c r="D158" s="27" t="s">
        <v>50</v>
      </c>
      <c r="E158" s="26" t="s">
        <v>188</v>
      </c>
      <c r="F158" s="87">
        <v>2700</v>
      </c>
      <c r="G158" s="87">
        <f t="shared" si="29"/>
        <v>1350</v>
      </c>
      <c r="H158" s="102">
        <v>1034.5999999999999</v>
      </c>
      <c r="I158" s="99">
        <f t="shared" si="28"/>
        <v>76.637037037037032</v>
      </c>
    </row>
    <row r="159" spans="1:9" s="29" customFormat="1" ht="13.5">
      <c r="A159" s="26"/>
      <c r="B159" s="26"/>
      <c r="C159" s="26"/>
      <c r="D159" s="27"/>
      <c r="E159" s="58" t="s">
        <v>303</v>
      </c>
      <c r="F159" s="85">
        <f>SUM(F155)</f>
        <v>3600</v>
      </c>
      <c r="G159" s="85">
        <f>SUM(G155)</f>
        <v>1800</v>
      </c>
      <c r="H159" s="100">
        <f>SUM(H155)</f>
        <v>1034.5999999999999</v>
      </c>
      <c r="I159" s="99">
        <f t="shared" si="28"/>
        <v>57.477777777777774</v>
      </c>
    </row>
    <row r="160" spans="1:9" s="17" customFormat="1" ht="12.75" customHeight="1">
      <c r="A160" s="51">
        <v>300311</v>
      </c>
      <c r="B160" s="52"/>
      <c r="C160" s="52"/>
      <c r="D160" s="53"/>
      <c r="E160" s="52" t="s">
        <v>334</v>
      </c>
      <c r="F160" s="91"/>
      <c r="G160" s="91"/>
      <c r="H160" s="108"/>
      <c r="I160" s="108"/>
    </row>
    <row r="161" spans="1:9" s="21" customFormat="1" ht="13.5">
      <c r="A161" s="18"/>
      <c r="B161" s="18"/>
      <c r="C161" s="18">
        <v>610000</v>
      </c>
      <c r="D161" s="19">
        <v>1</v>
      </c>
      <c r="E161" s="18" t="s">
        <v>184</v>
      </c>
      <c r="F161" s="84">
        <f>SUM(F162+F165+F167+F176)</f>
        <v>2642500</v>
      </c>
      <c r="G161" s="84">
        <f>SUM(G162+G165+G167+G176)</f>
        <v>1321250</v>
      </c>
      <c r="H161" s="99">
        <f>SUM(H162+H165+H167+H176)</f>
        <v>1319407.81</v>
      </c>
      <c r="I161" s="99">
        <f t="shared" ref="I161:I183" si="30">SUM(H161/(G161/100))</f>
        <v>99.86057218543047</v>
      </c>
    </row>
    <row r="162" spans="1:9" s="25" customFormat="1" ht="13.5">
      <c r="A162" s="22"/>
      <c r="B162" s="48"/>
      <c r="C162" s="22">
        <v>611000</v>
      </c>
      <c r="D162" s="23" t="s">
        <v>10</v>
      </c>
      <c r="E162" s="22" t="s">
        <v>274</v>
      </c>
      <c r="F162" s="85">
        <f>SUM(F163+F164)</f>
        <v>360000</v>
      </c>
      <c r="G162" s="85">
        <f>SUM(G163+G164)</f>
        <v>180000</v>
      </c>
      <c r="H162" s="100">
        <f>SUM(H163+H164)</f>
        <v>123584.17</v>
      </c>
      <c r="I162" s="99">
        <f t="shared" si="30"/>
        <v>68.657872222222224</v>
      </c>
    </row>
    <row r="163" spans="1:9" s="29" customFormat="1" ht="13.5">
      <c r="A163" s="26"/>
      <c r="B163" s="49">
        <v>1091</v>
      </c>
      <c r="C163" s="26">
        <v>611100</v>
      </c>
      <c r="D163" s="27" t="s">
        <v>12</v>
      </c>
      <c r="E163" s="26" t="s">
        <v>275</v>
      </c>
      <c r="F163" s="87">
        <v>310000</v>
      </c>
      <c r="G163" s="87">
        <f t="shared" ref="G163:G164" si="31">SUM(F163/12)*6</f>
        <v>155000</v>
      </c>
      <c r="H163" s="102">
        <v>109289.94</v>
      </c>
      <c r="I163" s="99">
        <f t="shared" si="30"/>
        <v>70.509638709677418</v>
      </c>
    </row>
    <row r="164" spans="1:9" s="29" customFormat="1" ht="13.5">
      <c r="A164" s="26"/>
      <c r="B164" s="49">
        <v>1091</v>
      </c>
      <c r="C164" s="26">
        <v>611200</v>
      </c>
      <c r="D164" s="27" t="s">
        <v>20</v>
      </c>
      <c r="E164" s="26" t="s">
        <v>276</v>
      </c>
      <c r="F164" s="87">
        <v>50000</v>
      </c>
      <c r="G164" s="87">
        <f t="shared" si="31"/>
        <v>25000</v>
      </c>
      <c r="H164" s="102">
        <v>14294.23</v>
      </c>
      <c r="I164" s="99">
        <f t="shared" si="30"/>
        <v>57.176919999999996</v>
      </c>
    </row>
    <row r="165" spans="1:9" s="25" customFormat="1" ht="13.5">
      <c r="A165" s="22"/>
      <c r="B165" s="48"/>
      <c r="C165" s="22">
        <v>612000</v>
      </c>
      <c r="D165" s="23" t="s">
        <v>29</v>
      </c>
      <c r="E165" s="22" t="s">
        <v>277</v>
      </c>
      <c r="F165" s="85">
        <f>SUM(F166)</f>
        <v>33000</v>
      </c>
      <c r="G165" s="85">
        <f>SUM(G166)</f>
        <v>16500</v>
      </c>
      <c r="H165" s="100">
        <f>SUM(H166)</f>
        <v>11585.6</v>
      </c>
      <c r="I165" s="99">
        <f t="shared" si="30"/>
        <v>70.215757575757578</v>
      </c>
    </row>
    <row r="166" spans="1:9" s="29" customFormat="1" ht="13.5">
      <c r="A166" s="26"/>
      <c r="B166" s="49">
        <v>1091</v>
      </c>
      <c r="C166" s="26">
        <v>612100</v>
      </c>
      <c r="D166" s="27" t="s">
        <v>31</v>
      </c>
      <c r="E166" s="26" t="s">
        <v>277</v>
      </c>
      <c r="F166" s="87">
        <v>33000</v>
      </c>
      <c r="G166" s="87">
        <f>SUM(F166/12)*6</f>
        <v>16500</v>
      </c>
      <c r="H166" s="102">
        <v>11585.6</v>
      </c>
      <c r="I166" s="99">
        <f t="shared" si="30"/>
        <v>70.215757575757578</v>
      </c>
    </row>
    <row r="167" spans="1:9" s="25" customFormat="1" ht="13.5">
      <c r="A167" s="22"/>
      <c r="B167" s="48"/>
      <c r="C167" s="22">
        <v>613000</v>
      </c>
      <c r="D167" s="23" t="s">
        <v>45</v>
      </c>
      <c r="E167" s="22" t="s">
        <v>185</v>
      </c>
      <c r="F167" s="85">
        <f>SUM(F168:F175)</f>
        <v>59500</v>
      </c>
      <c r="G167" s="85">
        <f>SUM(G168:G175)</f>
        <v>29750</v>
      </c>
      <c r="H167" s="100">
        <f>SUM(H168:H175)</f>
        <v>26858.999999999996</v>
      </c>
      <c r="I167" s="99">
        <f t="shared" si="30"/>
        <v>90.282352941176455</v>
      </c>
    </row>
    <row r="168" spans="1:9" s="29" customFormat="1" ht="13.5">
      <c r="A168" s="26"/>
      <c r="B168" s="49">
        <v>1091</v>
      </c>
      <c r="C168" s="26">
        <v>613100</v>
      </c>
      <c r="D168" s="27" t="s">
        <v>47</v>
      </c>
      <c r="E168" s="26" t="s">
        <v>187</v>
      </c>
      <c r="F168" s="87">
        <v>900</v>
      </c>
      <c r="G168" s="87">
        <f t="shared" ref="G168:G175" si="32">SUM(F168/12)*6</f>
        <v>450</v>
      </c>
      <c r="H168" s="102">
        <v>13</v>
      </c>
      <c r="I168" s="99">
        <f t="shared" si="30"/>
        <v>2.8888888888888888</v>
      </c>
    </row>
    <row r="169" spans="1:9" s="29" customFormat="1" ht="13.5">
      <c r="A169" s="26"/>
      <c r="B169" s="49">
        <v>1091</v>
      </c>
      <c r="C169" s="26">
        <v>613200</v>
      </c>
      <c r="D169" s="27" t="s">
        <v>50</v>
      </c>
      <c r="E169" s="26" t="s">
        <v>279</v>
      </c>
      <c r="F169" s="87">
        <v>10800</v>
      </c>
      <c r="G169" s="87">
        <f t="shared" si="32"/>
        <v>5400</v>
      </c>
      <c r="H169" s="102">
        <v>5423.72</v>
      </c>
      <c r="I169" s="99">
        <f t="shared" si="30"/>
        <v>100.43925925925926</v>
      </c>
    </row>
    <row r="170" spans="1:9" s="29" customFormat="1" ht="13.5">
      <c r="A170" s="26"/>
      <c r="B170" s="49">
        <v>1091</v>
      </c>
      <c r="C170" s="26">
        <v>613300</v>
      </c>
      <c r="D170" s="27" t="s">
        <v>280</v>
      </c>
      <c r="E170" s="26" t="s">
        <v>281</v>
      </c>
      <c r="F170" s="87">
        <v>13500</v>
      </c>
      <c r="G170" s="87">
        <f t="shared" si="32"/>
        <v>6750</v>
      </c>
      <c r="H170" s="102">
        <v>6489.51</v>
      </c>
      <c r="I170" s="99">
        <f t="shared" si="30"/>
        <v>96.140888888888895</v>
      </c>
    </row>
    <row r="171" spans="1:9" s="29" customFormat="1" ht="13.5">
      <c r="A171" s="26"/>
      <c r="B171" s="49">
        <v>1091</v>
      </c>
      <c r="C171" s="26">
        <v>613400</v>
      </c>
      <c r="D171" s="27" t="s">
        <v>282</v>
      </c>
      <c r="E171" s="26" t="s">
        <v>283</v>
      </c>
      <c r="F171" s="87">
        <v>7200</v>
      </c>
      <c r="G171" s="87">
        <f t="shared" si="32"/>
        <v>3600</v>
      </c>
      <c r="H171" s="102">
        <v>3590</v>
      </c>
      <c r="I171" s="99">
        <f t="shared" si="30"/>
        <v>99.722222222222229</v>
      </c>
    </row>
    <row r="172" spans="1:9" s="29" customFormat="1" ht="13.5">
      <c r="A172" s="26"/>
      <c r="B172" s="49">
        <v>1091</v>
      </c>
      <c r="C172" s="26">
        <v>614500</v>
      </c>
      <c r="D172" s="27" t="s">
        <v>284</v>
      </c>
      <c r="E172" s="26" t="s">
        <v>357</v>
      </c>
      <c r="F172" s="87">
        <v>3600</v>
      </c>
      <c r="G172" s="87">
        <f t="shared" si="32"/>
        <v>1800</v>
      </c>
      <c r="H172" s="102">
        <v>314.13</v>
      </c>
      <c r="I172" s="99">
        <f t="shared" si="30"/>
        <v>17.451666666666668</v>
      </c>
    </row>
    <row r="173" spans="1:9" s="29" customFormat="1" ht="13.5">
      <c r="A173" s="26"/>
      <c r="B173" s="49">
        <v>1091</v>
      </c>
      <c r="C173" s="26">
        <v>613700</v>
      </c>
      <c r="D173" s="27" t="s">
        <v>286</v>
      </c>
      <c r="E173" s="26" t="s">
        <v>287</v>
      </c>
      <c r="F173" s="87">
        <v>5400</v>
      </c>
      <c r="G173" s="87">
        <f t="shared" si="32"/>
        <v>2700</v>
      </c>
      <c r="H173" s="102">
        <v>1571.34</v>
      </c>
      <c r="I173" s="99">
        <f t="shared" si="30"/>
        <v>58.197777777777773</v>
      </c>
    </row>
    <row r="174" spans="1:9" s="29" customFormat="1" ht="13.5">
      <c r="A174" s="26"/>
      <c r="B174" s="49">
        <v>1091</v>
      </c>
      <c r="C174" s="26">
        <v>613800</v>
      </c>
      <c r="D174" s="27" t="s">
        <v>288</v>
      </c>
      <c r="E174" s="26" t="s">
        <v>305</v>
      </c>
      <c r="F174" s="87">
        <v>7200</v>
      </c>
      <c r="G174" s="87">
        <f t="shared" si="32"/>
        <v>3600</v>
      </c>
      <c r="H174" s="102">
        <v>4110.6099999999997</v>
      </c>
      <c r="I174" s="99">
        <f t="shared" si="30"/>
        <v>114.18361111111111</v>
      </c>
    </row>
    <row r="175" spans="1:9" s="29" customFormat="1" ht="13.5">
      <c r="A175" s="26"/>
      <c r="B175" s="49">
        <v>1091</v>
      </c>
      <c r="C175" s="26">
        <v>613900</v>
      </c>
      <c r="D175" s="27" t="s">
        <v>290</v>
      </c>
      <c r="E175" s="26" t="s">
        <v>188</v>
      </c>
      <c r="F175" s="87">
        <v>10900</v>
      </c>
      <c r="G175" s="87">
        <f t="shared" si="32"/>
        <v>5450</v>
      </c>
      <c r="H175" s="102">
        <v>5346.69</v>
      </c>
      <c r="I175" s="99">
        <f t="shared" si="30"/>
        <v>98.104403669724761</v>
      </c>
    </row>
    <row r="176" spans="1:9" s="25" customFormat="1" ht="13.5">
      <c r="A176" s="22"/>
      <c r="B176" s="48"/>
      <c r="C176" s="22">
        <v>614000</v>
      </c>
      <c r="D176" s="23" t="s">
        <v>294</v>
      </c>
      <c r="E176" s="22" t="s">
        <v>201</v>
      </c>
      <c r="F176" s="85">
        <f>SUM(F177:F179)</f>
        <v>2190000</v>
      </c>
      <c r="G176" s="85">
        <f>SUM(G177:G179)</f>
        <v>1095000</v>
      </c>
      <c r="H176" s="100">
        <f>SUM(H177:H179)</f>
        <v>1157379.04</v>
      </c>
      <c r="I176" s="99">
        <f t="shared" si="30"/>
        <v>105.69671598173517</v>
      </c>
    </row>
    <row r="177" spans="1:9" s="29" customFormat="1" ht="13.5">
      <c r="A177" s="26"/>
      <c r="B177" s="49">
        <v>1091</v>
      </c>
      <c r="C177" s="26">
        <v>614200</v>
      </c>
      <c r="D177" s="27" t="s">
        <v>295</v>
      </c>
      <c r="E177" s="26" t="s">
        <v>394</v>
      </c>
      <c r="F177" s="87">
        <v>170000</v>
      </c>
      <c r="G177" s="87">
        <f t="shared" ref="G177:G179" si="33">SUM(F177/12)*6</f>
        <v>85000</v>
      </c>
      <c r="H177" s="102">
        <v>86938.54</v>
      </c>
      <c r="I177" s="99">
        <f t="shared" si="30"/>
        <v>102.28063529411764</v>
      </c>
    </row>
    <row r="178" spans="1:9" s="29" customFormat="1" ht="13.5">
      <c r="A178" s="26"/>
      <c r="B178" s="49">
        <v>1091</v>
      </c>
      <c r="C178" s="26">
        <v>614200</v>
      </c>
      <c r="D178" s="27" t="s">
        <v>296</v>
      </c>
      <c r="E178" s="26" t="s">
        <v>306</v>
      </c>
      <c r="F178" s="87">
        <v>2000000</v>
      </c>
      <c r="G178" s="87">
        <f t="shared" si="33"/>
        <v>1000000</v>
      </c>
      <c r="H178" s="102">
        <v>1070440.5</v>
      </c>
      <c r="I178" s="99">
        <f t="shared" si="30"/>
        <v>107.04405</v>
      </c>
    </row>
    <row r="179" spans="1:9" s="29" customFormat="1" ht="13.5">
      <c r="A179" s="34"/>
      <c r="B179" s="49">
        <v>1091</v>
      </c>
      <c r="C179" s="26">
        <v>614200</v>
      </c>
      <c r="D179" s="35" t="s">
        <v>298</v>
      </c>
      <c r="E179" s="26" t="s">
        <v>401</v>
      </c>
      <c r="F179" s="89">
        <v>20000</v>
      </c>
      <c r="G179" s="87">
        <f t="shared" si="33"/>
        <v>10000</v>
      </c>
      <c r="H179" s="104">
        <v>0</v>
      </c>
      <c r="I179" s="99">
        <f t="shared" si="30"/>
        <v>0</v>
      </c>
    </row>
    <row r="180" spans="1:9" s="25" customFormat="1" ht="13.5">
      <c r="A180" s="22"/>
      <c r="B180" s="48"/>
      <c r="C180" s="22">
        <v>821000</v>
      </c>
      <c r="D180" s="23">
        <v>2</v>
      </c>
      <c r="E180" s="58" t="s">
        <v>218</v>
      </c>
      <c r="F180" s="85">
        <f>SUM(F181)</f>
        <v>3000</v>
      </c>
      <c r="G180" s="85">
        <f>SUM(G181)</f>
        <v>1500</v>
      </c>
      <c r="H180" s="100">
        <f>SUM(H181)</f>
        <v>0</v>
      </c>
      <c r="I180" s="99">
        <f t="shared" si="30"/>
        <v>0</v>
      </c>
    </row>
    <row r="181" spans="1:9" s="29" customFormat="1" ht="13.5">
      <c r="A181" s="26"/>
      <c r="B181" s="49">
        <v>1091</v>
      </c>
      <c r="C181" s="26">
        <v>821300</v>
      </c>
      <c r="D181" s="27" t="s">
        <v>54</v>
      </c>
      <c r="E181" s="26" t="s">
        <v>299</v>
      </c>
      <c r="F181" s="87">
        <v>3000</v>
      </c>
      <c r="G181" s="87">
        <f>SUM(F181/12)*6</f>
        <v>1500</v>
      </c>
      <c r="H181" s="102">
        <v>0</v>
      </c>
      <c r="I181" s="99">
        <f t="shared" si="30"/>
        <v>0</v>
      </c>
    </row>
    <row r="182" spans="1:9" s="29" customFormat="1" ht="13.5">
      <c r="A182" s="34"/>
      <c r="B182" s="34"/>
      <c r="C182" s="34"/>
      <c r="D182" s="35"/>
      <c r="E182" s="58" t="s">
        <v>333</v>
      </c>
      <c r="F182" s="92">
        <f>SUM(F161+F180)</f>
        <v>2645500</v>
      </c>
      <c r="G182" s="92">
        <f>SUM(G161+G180)</f>
        <v>1322750</v>
      </c>
      <c r="H182" s="109">
        <f>SUM(H161+H180)</f>
        <v>1319407.81</v>
      </c>
      <c r="I182" s="99">
        <f t="shared" si="30"/>
        <v>99.747330183330192</v>
      </c>
    </row>
    <row r="183" spans="1:9" s="29" customFormat="1" ht="13.5">
      <c r="A183" s="26"/>
      <c r="B183" s="26"/>
      <c r="C183" s="26"/>
      <c r="D183" s="27"/>
      <c r="E183" s="58" t="s">
        <v>307</v>
      </c>
      <c r="F183" s="85">
        <f>SUM(F12+F54+F84+F96+F127+F137+F153+F182+F159)</f>
        <v>19885000</v>
      </c>
      <c r="G183" s="85">
        <f>SUM(G12+G54+G84+G96+G127+G137+G153+G182+G159)</f>
        <v>9942500</v>
      </c>
      <c r="H183" s="100">
        <f>SUM(H12+H54+H84+H96+H127+H137+H153+H182+H159)</f>
        <v>6306553.75</v>
      </c>
      <c r="I183" s="99">
        <f t="shared" si="30"/>
        <v>63.430261503645966</v>
      </c>
    </row>
    <row r="184" spans="1:9" s="29" customFormat="1" ht="12" customHeight="1">
      <c r="A184" s="51"/>
      <c r="B184" s="52"/>
      <c r="C184" s="52"/>
      <c r="D184" s="53"/>
      <c r="E184" s="52" t="s">
        <v>308</v>
      </c>
      <c r="F184" s="91"/>
      <c r="G184" s="91"/>
      <c r="H184" s="108"/>
      <c r="I184" s="108"/>
    </row>
    <row r="185" spans="1:9" s="21" customFormat="1" ht="13.5">
      <c r="A185" s="18">
        <v>610000</v>
      </c>
      <c r="B185" s="18"/>
      <c r="C185" s="18"/>
      <c r="D185" s="19" t="s">
        <v>335</v>
      </c>
      <c r="E185" s="18" t="s">
        <v>184</v>
      </c>
      <c r="F185" s="84">
        <f>SUM(F186+F189+F191+F200+F208)</f>
        <v>13951000</v>
      </c>
      <c r="G185" s="84">
        <f>SUM(G186+G189+G191+G200+G208)</f>
        <v>6975500</v>
      </c>
      <c r="H185" s="99">
        <f>SUM(H186+H189+H191+H200+H208)</f>
        <v>5208816.8</v>
      </c>
      <c r="I185" s="99">
        <f t="shared" ref="I185:I218" si="34">SUM(H185/(G185/100))</f>
        <v>74.673024155974474</v>
      </c>
    </row>
    <row r="186" spans="1:9" s="25" customFormat="1" ht="13.5">
      <c r="A186" s="22">
        <v>611000</v>
      </c>
      <c r="B186" s="22"/>
      <c r="C186" s="22"/>
      <c r="D186" s="23" t="s">
        <v>10</v>
      </c>
      <c r="E186" s="22" t="s">
        <v>274</v>
      </c>
      <c r="F186" s="85">
        <f>SUM(F187+F188)</f>
        <v>3110000</v>
      </c>
      <c r="G186" s="85">
        <f>SUM(G187+G188)</f>
        <v>1555000</v>
      </c>
      <c r="H186" s="100">
        <f>SUM(H187+H188)</f>
        <v>1422962.89</v>
      </c>
      <c r="I186" s="99">
        <f t="shared" si="34"/>
        <v>91.508867524115743</v>
      </c>
    </row>
    <row r="187" spans="1:9" s="29" customFormat="1" ht="13.5">
      <c r="A187" s="26"/>
      <c r="B187" s="26">
        <v>611100</v>
      </c>
      <c r="C187" s="26"/>
      <c r="D187" s="27" t="s">
        <v>12</v>
      </c>
      <c r="E187" s="26" t="s">
        <v>275</v>
      </c>
      <c r="F187" s="87">
        <v>2710000</v>
      </c>
      <c r="G187" s="87">
        <f t="shared" ref="G187:G188" si="35">SUM(F187/12)*6</f>
        <v>1355000</v>
      </c>
      <c r="H187" s="102">
        <v>1262792.6299999999</v>
      </c>
      <c r="I187" s="99">
        <f t="shared" si="34"/>
        <v>93.195028044280434</v>
      </c>
    </row>
    <row r="188" spans="1:9" s="29" customFormat="1" ht="13.5">
      <c r="A188" s="26"/>
      <c r="B188" s="26">
        <v>611200</v>
      </c>
      <c r="C188" s="26"/>
      <c r="D188" s="27" t="s">
        <v>20</v>
      </c>
      <c r="E188" s="26" t="s">
        <v>276</v>
      </c>
      <c r="F188" s="87">
        <v>400000</v>
      </c>
      <c r="G188" s="87">
        <f t="shared" si="35"/>
        <v>200000</v>
      </c>
      <c r="H188" s="102">
        <v>160170.26</v>
      </c>
      <c r="I188" s="99">
        <f t="shared" si="34"/>
        <v>80.085130000000007</v>
      </c>
    </row>
    <row r="189" spans="1:9" s="25" customFormat="1" ht="13.5">
      <c r="A189" s="22">
        <v>612000</v>
      </c>
      <c r="B189" s="22"/>
      <c r="C189" s="22"/>
      <c r="D189" s="23" t="s">
        <v>29</v>
      </c>
      <c r="E189" s="22" t="s">
        <v>277</v>
      </c>
      <c r="F189" s="85">
        <f>SUM(F190)</f>
        <v>293000</v>
      </c>
      <c r="G189" s="85">
        <f>SUM(G190)</f>
        <v>146500</v>
      </c>
      <c r="H189" s="100">
        <f>SUM(H190)</f>
        <v>132703.79</v>
      </c>
      <c r="I189" s="99">
        <f t="shared" si="34"/>
        <v>90.582791808873722</v>
      </c>
    </row>
    <row r="190" spans="1:9" s="29" customFormat="1" ht="13.5">
      <c r="A190" s="26"/>
      <c r="B190" s="26">
        <v>612100</v>
      </c>
      <c r="C190" s="26"/>
      <c r="D190" s="27" t="s">
        <v>31</v>
      </c>
      <c r="E190" s="26" t="s">
        <v>277</v>
      </c>
      <c r="F190" s="87">
        <v>293000</v>
      </c>
      <c r="G190" s="87">
        <f>SUM(F190/12)*6</f>
        <v>146500</v>
      </c>
      <c r="H190" s="102">
        <v>132703.79</v>
      </c>
      <c r="I190" s="99">
        <f t="shared" si="34"/>
        <v>90.582791808873722</v>
      </c>
    </row>
    <row r="191" spans="1:9" s="25" customFormat="1" ht="13.5">
      <c r="A191" s="22">
        <v>613000</v>
      </c>
      <c r="B191" s="22"/>
      <c r="C191" s="22"/>
      <c r="D191" s="23" t="s">
        <v>45</v>
      </c>
      <c r="E191" s="22" t="s">
        <v>185</v>
      </c>
      <c r="F191" s="85">
        <f>SUM(F192:F199)</f>
        <v>4822400</v>
      </c>
      <c r="G191" s="85">
        <f>SUM(G192:G199)</f>
        <v>2411200</v>
      </c>
      <c r="H191" s="100">
        <f>SUM(H192:H199)</f>
        <v>1320899.5900000001</v>
      </c>
      <c r="I191" s="99">
        <f t="shared" si="34"/>
        <v>54.7818343563371</v>
      </c>
    </row>
    <row r="192" spans="1:9" s="29" customFormat="1" ht="13.5">
      <c r="A192" s="26"/>
      <c r="B192" s="26">
        <v>613100</v>
      </c>
      <c r="C192" s="26"/>
      <c r="D192" s="27" t="s">
        <v>47</v>
      </c>
      <c r="E192" s="26" t="s">
        <v>187</v>
      </c>
      <c r="F192" s="87">
        <v>11700</v>
      </c>
      <c r="G192" s="87">
        <f t="shared" ref="G192:G199" si="36">SUM(F192/12)*6</f>
        <v>5850</v>
      </c>
      <c r="H192" s="102">
        <v>13</v>
      </c>
      <c r="I192" s="99">
        <f t="shared" si="34"/>
        <v>0.22222222222222221</v>
      </c>
    </row>
    <row r="193" spans="1:9" s="29" customFormat="1" ht="13.5">
      <c r="A193" s="26"/>
      <c r="B193" s="26">
        <v>613200</v>
      </c>
      <c r="C193" s="26"/>
      <c r="D193" s="27" t="s">
        <v>50</v>
      </c>
      <c r="E193" s="26" t="s">
        <v>279</v>
      </c>
      <c r="F193" s="87">
        <v>316800</v>
      </c>
      <c r="G193" s="87">
        <f t="shared" si="36"/>
        <v>158400</v>
      </c>
      <c r="H193" s="102">
        <v>168468.87</v>
      </c>
      <c r="I193" s="99">
        <f t="shared" si="34"/>
        <v>106.35660984848485</v>
      </c>
    </row>
    <row r="194" spans="1:9" s="29" customFormat="1" ht="13.5">
      <c r="A194" s="26"/>
      <c r="B194" s="26">
        <v>613300</v>
      </c>
      <c r="C194" s="26"/>
      <c r="D194" s="27" t="s">
        <v>280</v>
      </c>
      <c r="E194" s="26" t="s">
        <v>281</v>
      </c>
      <c r="F194" s="87">
        <v>2490500</v>
      </c>
      <c r="G194" s="87">
        <f t="shared" si="36"/>
        <v>1245250</v>
      </c>
      <c r="H194" s="102">
        <v>880911.43</v>
      </c>
      <c r="I194" s="99">
        <f t="shared" si="34"/>
        <v>70.741732985344314</v>
      </c>
    </row>
    <row r="195" spans="1:9" s="29" customFormat="1" ht="13.5">
      <c r="A195" s="26"/>
      <c r="B195" s="26">
        <v>613400</v>
      </c>
      <c r="C195" s="26"/>
      <c r="D195" s="27" t="s">
        <v>282</v>
      </c>
      <c r="E195" s="26" t="s">
        <v>283</v>
      </c>
      <c r="F195" s="87">
        <v>98700</v>
      </c>
      <c r="G195" s="87">
        <f t="shared" si="36"/>
        <v>49350</v>
      </c>
      <c r="H195" s="102">
        <v>19419.580000000002</v>
      </c>
      <c r="I195" s="99">
        <f t="shared" si="34"/>
        <v>39.350719351570419</v>
      </c>
    </row>
    <row r="196" spans="1:9" s="29" customFormat="1" ht="13.5">
      <c r="A196" s="26"/>
      <c r="B196" s="26">
        <v>613500</v>
      </c>
      <c r="C196" s="26"/>
      <c r="D196" s="27" t="s">
        <v>284</v>
      </c>
      <c r="E196" s="26" t="s">
        <v>285</v>
      </c>
      <c r="F196" s="87">
        <v>139100</v>
      </c>
      <c r="G196" s="87">
        <f t="shared" si="36"/>
        <v>69550</v>
      </c>
      <c r="H196" s="102">
        <v>36043.760000000002</v>
      </c>
      <c r="I196" s="99">
        <f t="shared" si="34"/>
        <v>51.824241552839688</v>
      </c>
    </row>
    <row r="197" spans="1:9" s="29" customFormat="1" ht="13.5">
      <c r="A197" s="26"/>
      <c r="B197" s="26">
        <v>613700</v>
      </c>
      <c r="C197" s="26"/>
      <c r="D197" s="27" t="s">
        <v>286</v>
      </c>
      <c r="E197" s="26" t="s">
        <v>287</v>
      </c>
      <c r="F197" s="87">
        <v>815400</v>
      </c>
      <c r="G197" s="87">
        <f t="shared" si="36"/>
        <v>407700</v>
      </c>
      <c r="H197" s="102">
        <v>4519.2299999999996</v>
      </c>
      <c r="I197" s="99">
        <f t="shared" si="34"/>
        <v>1.1084694628403235</v>
      </c>
    </row>
    <row r="198" spans="1:9" s="29" customFormat="1" ht="13.5">
      <c r="A198" s="26"/>
      <c r="B198" s="26">
        <v>613800</v>
      </c>
      <c r="C198" s="26"/>
      <c r="D198" s="27" t="s">
        <v>288</v>
      </c>
      <c r="E198" s="26" t="s">
        <v>192</v>
      </c>
      <c r="F198" s="87">
        <v>34200</v>
      </c>
      <c r="G198" s="87">
        <f t="shared" si="36"/>
        <v>17100</v>
      </c>
      <c r="H198" s="102">
        <v>11262.13</v>
      </c>
      <c r="I198" s="99">
        <f t="shared" si="34"/>
        <v>65.860409356725143</v>
      </c>
    </row>
    <row r="199" spans="1:9" s="29" customFormat="1" ht="13.5">
      <c r="A199" s="26"/>
      <c r="B199" s="26">
        <v>613900</v>
      </c>
      <c r="C199" s="26"/>
      <c r="D199" s="27" t="s">
        <v>290</v>
      </c>
      <c r="E199" s="26" t="s">
        <v>188</v>
      </c>
      <c r="F199" s="87">
        <v>916000</v>
      </c>
      <c r="G199" s="87">
        <f t="shared" si="36"/>
        <v>458000</v>
      </c>
      <c r="H199" s="102">
        <v>200261.59</v>
      </c>
      <c r="I199" s="99">
        <f t="shared" si="34"/>
        <v>43.725237991266376</v>
      </c>
    </row>
    <row r="200" spans="1:9" s="25" customFormat="1" ht="13.5">
      <c r="A200" s="22">
        <v>614000</v>
      </c>
      <c r="B200" s="22"/>
      <c r="C200" s="22"/>
      <c r="D200" s="23" t="s">
        <v>294</v>
      </c>
      <c r="E200" s="22" t="s">
        <v>201</v>
      </c>
      <c r="F200" s="85">
        <f>SUM(F201:F207)</f>
        <v>5515600</v>
      </c>
      <c r="G200" s="85">
        <f>SUM(G201:G207)</f>
        <v>2757800</v>
      </c>
      <c r="H200" s="100">
        <f>SUM(H201:H207)</f>
        <v>2280920.83</v>
      </c>
      <c r="I200" s="99">
        <f t="shared" si="34"/>
        <v>82.707985713249698</v>
      </c>
    </row>
    <row r="201" spans="1:9" s="29" customFormat="1" ht="13.5">
      <c r="A201" s="26"/>
      <c r="B201" s="26">
        <v>614100</v>
      </c>
      <c r="C201" s="26"/>
      <c r="D201" s="27" t="s">
        <v>295</v>
      </c>
      <c r="E201" s="26" t="s">
        <v>309</v>
      </c>
      <c r="F201" s="87">
        <v>234000</v>
      </c>
      <c r="G201" s="87">
        <f t="shared" ref="G201:G207" si="37">SUM(F201/12)*6</f>
        <v>117000</v>
      </c>
      <c r="H201" s="102">
        <v>58659.15</v>
      </c>
      <c r="I201" s="99">
        <f t="shared" si="34"/>
        <v>50.13602564102564</v>
      </c>
    </row>
    <row r="202" spans="1:9" s="29" customFormat="1" ht="13.5">
      <c r="A202" s="26"/>
      <c r="B202" s="26">
        <v>614200</v>
      </c>
      <c r="C202" s="26"/>
      <c r="D202" s="27" t="s">
        <v>296</v>
      </c>
      <c r="E202" s="26" t="s">
        <v>310</v>
      </c>
      <c r="F202" s="87">
        <v>3102500</v>
      </c>
      <c r="G202" s="87">
        <f t="shared" si="37"/>
        <v>1551250</v>
      </c>
      <c r="H202" s="102">
        <v>1457982.11</v>
      </c>
      <c r="I202" s="99">
        <f t="shared" si="34"/>
        <v>93.987565511684139</v>
      </c>
    </row>
    <row r="203" spans="1:9" s="29" customFormat="1" ht="13.5">
      <c r="A203" s="26"/>
      <c r="B203" s="26">
        <v>614300</v>
      </c>
      <c r="C203" s="26"/>
      <c r="D203" s="27" t="s">
        <v>298</v>
      </c>
      <c r="E203" s="26" t="s">
        <v>311</v>
      </c>
      <c r="F203" s="87">
        <v>721500</v>
      </c>
      <c r="G203" s="87">
        <f t="shared" si="37"/>
        <v>360750</v>
      </c>
      <c r="H203" s="102">
        <v>282040</v>
      </c>
      <c r="I203" s="99">
        <f t="shared" si="34"/>
        <v>78.181566181566183</v>
      </c>
    </row>
    <row r="204" spans="1:9" s="29" customFormat="1" ht="13.5">
      <c r="A204" s="26"/>
      <c r="B204" s="26">
        <v>614400</v>
      </c>
      <c r="C204" s="26"/>
      <c r="D204" s="27" t="s">
        <v>312</v>
      </c>
      <c r="E204" s="26" t="s">
        <v>313</v>
      </c>
      <c r="F204" s="87">
        <v>888600</v>
      </c>
      <c r="G204" s="87">
        <f t="shared" si="37"/>
        <v>444300</v>
      </c>
      <c r="H204" s="102">
        <v>318000</v>
      </c>
      <c r="I204" s="99">
        <f t="shared" si="34"/>
        <v>71.573261309925726</v>
      </c>
    </row>
    <row r="205" spans="1:9" s="29" customFormat="1" ht="13.5">
      <c r="A205" s="26"/>
      <c r="B205" s="27" t="s">
        <v>314</v>
      </c>
      <c r="C205" s="26"/>
      <c r="D205" s="27" t="s">
        <v>315</v>
      </c>
      <c r="E205" s="61" t="s">
        <v>316</v>
      </c>
      <c r="F205" s="87">
        <v>450000</v>
      </c>
      <c r="G205" s="87">
        <f t="shared" si="37"/>
        <v>225000</v>
      </c>
      <c r="H205" s="102">
        <v>95060.66</v>
      </c>
      <c r="I205" s="99">
        <f t="shared" si="34"/>
        <v>42.249182222222224</v>
      </c>
    </row>
    <row r="206" spans="1:9" s="29" customFormat="1" ht="13.5">
      <c r="A206" s="26"/>
      <c r="B206" s="26">
        <v>614800</v>
      </c>
      <c r="C206" s="26"/>
      <c r="D206" s="27" t="s">
        <v>317</v>
      </c>
      <c r="E206" s="26" t="s">
        <v>318</v>
      </c>
      <c r="F206" s="87">
        <v>74000</v>
      </c>
      <c r="G206" s="87">
        <f t="shared" si="37"/>
        <v>37000</v>
      </c>
      <c r="H206" s="102">
        <v>34130.47</v>
      </c>
      <c r="I206" s="99">
        <f t="shared" si="34"/>
        <v>92.24451351351351</v>
      </c>
    </row>
    <row r="207" spans="1:9" s="29" customFormat="1" ht="13.5">
      <c r="A207" s="26"/>
      <c r="B207" s="26">
        <v>614800</v>
      </c>
      <c r="C207" s="26"/>
      <c r="D207" s="27" t="s">
        <v>319</v>
      </c>
      <c r="E207" s="26" t="s">
        <v>320</v>
      </c>
      <c r="F207" s="87">
        <v>45000</v>
      </c>
      <c r="G207" s="87">
        <f t="shared" si="37"/>
        <v>22500</v>
      </c>
      <c r="H207" s="102">
        <v>35048.44</v>
      </c>
      <c r="I207" s="99">
        <f t="shared" si="34"/>
        <v>155.77084444444446</v>
      </c>
    </row>
    <row r="208" spans="1:9" s="25" customFormat="1" ht="13.5">
      <c r="A208" s="22">
        <v>616000</v>
      </c>
      <c r="B208" s="48"/>
      <c r="C208" s="22"/>
      <c r="D208" s="23" t="s">
        <v>321</v>
      </c>
      <c r="E208" s="22" t="s">
        <v>227</v>
      </c>
      <c r="F208" s="85">
        <f>SUM(F209)</f>
        <v>210000</v>
      </c>
      <c r="G208" s="85">
        <f>SUM(G209)</f>
        <v>105000</v>
      </c>
      <c r="H208" s="100">
        <f>SUM(H209)</f>
        <v>51329.7</v>
      </c>
      <c r="I208" s="99">
        <f t="shared" si="34"/>
        <v>48.885428571428569</v>
      </c>
    </row>
    <row r="209" spans="1:9" s="29" customFormat="1" ht="13.5">
      <c r="A209" s="26"/>
      <c r="B209" s="49">
        <v>616100</v>
      </c>
      <c r="C209" s="26"/>
      <c r="D209" s="27" t="s">
        <v>322</v>
      </c>
      <c r="E209" s="26" t="s">
        <v>229</v>
      </c>
      <c r="F209" s="87">
        <v>210000</v>
      </c>
      <c r="G209" s="87">
        <f>SUM(F209/12)*6</f>
        <v>105000</v>
      </c>
      <c r="H209" s="102">
        <v>51329.7</v>
      </c>
      <c r="I209" s="99">
        <f t="shared" si="34"/>
        <v>48.885428571428569</v>
      </c>
    </row>
    <row r="210" spans="1:9" s="25" customFormat="1" ht="13.5">
      <c r="A210" s="22">
        <v>810000</v>
      </c>
      <c r="B210" s="22"/>
      <c r="C210" s="22"/>
      <c r="D210" s="23" t="s">
        <v>330</v>
      </c>
      <c r="E210" s="58" t="s">
        <v>218</v>
      </c>
      <c r="F210" s="85">
        <f>SUM(F211:F214)</f>
        <v>5182000</v>
      </c>
      <c r="G210" s="85">
        <f>SUM(G211:G214)</f>
        <v>2591000</v>
      </c>
      <c r="H210" s="100">
        <f>SUM(H211:H214)</f>
        <v>788023.69</v>
      </c>
      <c r="I210" s="99">
        <f t="shared" si="34"/>
        <v>30.413882284832109</v>
      </c>
    </row>
    <row r="211" spans="1:9" s="29" customFormat="1" ht="13.5">
      <c r="A211" s="26"/>
      <c r="B211" s="26">
        <v>821100</v>
      </c>
      <c r="C211" s="26"/>
      <c r="D211" s="27" t="s">
        <v>54</v>
      </c>
      <c r="E211" s="26" t="s">
        <v>323</v>
      </c>
      <c r="F211" s="87">
        <v>45000</v>
      </c>
      <c r="G211" s="87">
        <f t="shared" ref="G211:G215" si="38">SUM(F211/12)*6</f>
        <v>22500</v>
      </c>
      <c r="H211" s="102">
        <v>0</v>
      </c>
      <c r="I211" s="99">
        <f t="shared" si="34"/>
        <v>0</v>
      </c>
    </row>
    <row r="212" spans="1:9" s="29" customFormat="1" ht="13.5">
      <c r="A212" s="26"/>
      <c r="B212" s="26">
        <v>821300</v>
      </c>
      <c r="C212" s="26"/>
      <c r="D212" s="27" t="s">
        <v>73</v>
      </c>
      <c r="E212" s="26" t="s">
        <v>299</v>
      </c>
      <c r="F212" s="87">
        <v>542000</v>
      </c>
      <c r="G212" s="87">
        <f t="shared" si="38"/>
        <v>271000</v>
      </c>
      <c r="H212" s="102">
        <v>0</v>
      </c>
      <c r="I212" s="99">
        <f t="shared" si="34"/>
        <v>0</v>
      </c>
    </row>
    <row r="213" spans="1:9" s="29" customFormat="1" ht="13.5">
      <c r="A213" s="26"/>
      <c r="B213" s="26">
        <v>821500</v>
      </c>
      <c r="C213" s="26"/>
      <c r="D213" s="27" t="s">
        <v>83</v>
      </c>
      <c r="E213" s="26" t="s">
        <v>324</v>
      </c>
      <c r="F213" s="87">
        <v>135000</v>
      </c>
      <c r="G213" s="87">
        <f t="shared" si="38"/>
        <v>67500</v>
      </c>
      <c r="H213" s="102">
        <v>819</v>
      </c>
      <c r="I213" s="99">
        <f t="shared" si="34"/>
        <v>1.2133333333333334</v>
      </c>
    </row>
    <row r="214" spans="1:9" s="29" customFormat="1" ht="13.5">
      <c r="A214" s="26"/>
      <c r="B214" s="26">
        <v>821600</v>
      </c>
      <c r="C214" s="26"/>
      <c r="D214" s="27" t="s">
        <v>89</v>
      </c>
      <c r="E214" s="26" t="s">
        <v>300</v>
      </c>
      <c r="F214" s="87">
        <v>4460000</v>
      </c>
      <c r="G214" s="87">
        <f t="shared" si="38"/>
        <v>2230000</v>
      </c>
      <c r="H214" s="102">
        <v>787204.69</v>
      </c>
      <c r="I214" s="99">
        <f t="shared" si="34"/>
        <v>35.300658744394617</v>
      </c>
    </row>
    <row r="215" spans="1:9" s="25" customFormat="1" ht="13.5">
      <c r="A215" s="22"/>
      <c r="B215" s="22"/>
      <c r="C215" s="22"/>
      <c r="D215" s="23" t="s">
        <v>171</v>
      </c>
      <c r="E215" s="58" t="s">
        <v>189</v>
      </c>
      <c r="F215" s="85">
        <v>27000</v>
      </c>
      <c r="G215" s="87">
        <f t="shared" si="38"/>
        <v>13500</v>
      </c>
      <c r="H215" s="100">
        <v>0</v>
      </c>
      <c r="I215" s="99">
        <f t="shared" si="34"/>
        <v>0</v>
      </c>
    </row>
    <row r="216" spans="1:9" s="29" customFormat="1" ht="13.5">
      <c r="A216" s="26"/>
      <c r="B216" s="26"/>
      <c r="C216" s="26"/>
      <c r="D216" s="27"/>
      <c r="E216" s="58" t="s">
        <v>307</v>
      </c>
      <c r="F216" s="85">
        <f>SUM(F185+F210+F215)</f>
        <v>19160000</v>
      </c>
      <c r="G216" s="85">
        <f>SUM(G185+G210+G215)</f>
        <v>9580000</v>
      </c>
      <c r="H216" s="100">
        <f>SUM(H185+H210+H215)</f>
        <v>5996840.4900000002</v>
      </c>
      <c r="I216" s="99">
        <f t="shared" si="34"/>
        <v>62.597499895615869</v>
      </c>
    </row>
    <row r="217" spans="1:9" s="25" customFormat="1" ht="13.5">
      <c r="A217" s="22"/>
      <c r="B217" s="22">
        <v>823100</v>
      </c>
      <c r="C217" s="22"/>
      <c r="D217" s="23" t="s">
        <v>336</v>
      </c>
      <c r="E217" s="58" t="s">
        <v>325</v>
      </c>
      <c r="F217" s="85">
        <v>725000</v>
      </c>
      <c r="G217" s="87">
        <f>SUM(F217/12)*6</f>
        <v>362500</v>
      </c>
      <c r="H217" s="100">
        <v>309713.26</v>
      </c>
      <c r="I217" s="99">
        <f t="shared" si="34"/>
        <v>85.438140689655171</v>
      </c>
    </row>
    <row r="218" spans="1:9" s="29" customFormat="1" ht="13.5">
      <c r="A218" s="26"/>
      <c r="B218" s="26"/>
      <c r="C218" s="26"/>
      <c r="D218" s="27"/>
      <c r="E218" s="58" t="s">
        <v>326</v>
      </c>
      <c r="F218" s="85">
        <f>SUM(F185+F210+F215+F217)</f>
        <v>19885000</v>
      </c>
      <c r="G218" s="85">
        <f>SUM(G185+G210+G215+G217)</f>
        <v>9942500</v>
      </c>
      <c r="H218" s="100">
        <f>SUM(H185+H210+H215+H217)</f>
        <v>6306553.75</v>
      </c>
      <c r="I218" s="99">
        <f t="shared" si="34"/>
        <v>63.430261503645966</v>
      </c>
    </row>
    <row r="219" spans="1:9" s="55" customFormat="1" ht="12.75">
      <c r="A219" s="38"/>
      <c r="B219" s="38"/>
      <c r="C219" s="38"/>
      <c r="D219" s="39"/>
      <c r="E219" s="38"/>
      <c r="F219" s="41"/>
      <c r="G219" s="41"/>
      <c r="H219" s="105"/>
      <c r="I219" s="105"/>
    </row>
  </sheetData>
  <printOptions horizontalCentered="1"/>
  <pageMargins left="0.51181102362204722" right="0.70866141732283472" top="0.6692913385826772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2021-09-09T11:32:04Z</cp:lastPrinted>
  <dcterms:created xsi:type="dcterms:W3CDTF">2016-11-03T07:20:33Z</dcterms:created>
  <dcterms:modified xsi:type="dcterms:W3CDTF">2021-11-30T10:30:02Z</dcterms:modified>
</cp:coreProperties>
</file>