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60"/>
  </bookViews>
  <sheets>
    <sheet name="naslovna strana " sheetId="10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H68" i="9"/>
  <c r="G68"/>
  <c r="F68"/>
  <c r="G69"/>
  <c r="I69" s="1"/>
  <c r="G216" l="1"/>
  <c r="G214"/>
  <c r="G213"/>
  <c r="G212"/>
  <c r="G211"/>
  <c r="G210"/>
  <c r="G208"/>
  <c r="G206"/>
  <c r="G205"/>
  <c r="G204"/>
  <c r="G203"/>
  <c r="G202"/>
  <c r="G201"/>
  <c r="G200"/>
  <c r="G198"/>
  <c r="G197"/>
  <c r="G196"/>
  <c r="G195"/>
  <c r="G194"/>
  <c r="G193"/>
  <c r="G192"/>
  <c r="G191"/>
  <c r="G189"/>
  <c r="G187"/>
  <c r="G186"/>
  <c r="G180"/>
  <c r="G178"/>
  <c r="G177"/>
  <c r="G176"/>
  <c r="G174"/>
  <c r="G173"/>
  <c r="G172"/>
  <c r="G171"/>
  <c r="G170"/>
  <c r="G169"/>
  <c r="G168"/>
  <c r="G167"/>
  <c r="G165"/>
  <c r="G163"/>
  <c r="G162"/>
  <c r="G157"/>
  <c r="G156"/>
  <c r="G151"/>
  <c r="G150"/>
  <c r="G148"/>
  <c r="G147"/>
  <c r="G145"/>
  <c r="G144"/>
  <c r="G143"/>
  <c r="G142"/>
  <c r="G141"/>
  <c r="G140"/>
  <c r="G139"/>
  <c r="G134"/>
  <c r="G133"/>
  <c r="G132"/>
  <c r="G131"/>
  <c r="G130"/>
  <c r="G129"/>
  <c r="G124"/>
  <c r="G123"/>
  <c r="G122"/>
  <c r="G120"/>
  <c r="G119"/>
  <c r="G118"/>
  <c r="G117"/>
  <c r="G116"/>
  <c r="G115"/>
  <c r="G114"/>
  <c r="G113"/>
  <c r="G110"/>
  <c r="G109"/>
  <c r="G108"/>
  <c r="G107"/>
  <c r="G106"/>
  <c r="G105"/>
  <c r="G104"/>
  <c r="G103"/>
  <c r="G101"/>
  <c r="G99"/>
  <c r="G98"/>
  <c r="G93"/>
  <c r="G91"/>
  <c r="G90"/>
  <c r="I90" s="1"/>
  <c r="G89"/>
  <c r="G88"/>
  <c r="I88" s="1"/>
  <c r="G87"/>
  <c r="G86"/>
  <c r="I86" s="1"/>
  <c r="G81"/>
  <c r="G80"/>
  <c r="G79"/>
  <c r="G78"/>
  <c r="G77"/>
  <c r="G76"/>
  <c r="G75"/>
  <c r="G74"/>
  <c r="G72"/>
  <c r="G70"/>
  <c r="G67"/>
  <c r="G66"/>
  <c r="G65"/>
  <c r="G64"/>
  <c r="G63"/>
  <c r="G62"/>
  <c r="G61"/>
  <c r="G60"/>
  <c r="G59"/>
  <c r="G58"/>
  <c r="G57"/>
  <c r="G56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8"/>
  <c r="G17"/>
  <c r="G16"/>
  <c r="G15"/>
  <c r="G14"/>
  <c r="G9"/>
  <c r="G8"/>
  <c r="G7"/>
  <c r="G101" i="4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H146" i="9"/>
  <c r="F146"/>
  <c r="I148"/>
  <c r="I198"/>
  <c r="I196"/>
  <c r="I194"/>
  <c r="I192"/>
  <c r="I111"/>
  <c r="I216"/>
  <c r="I214"/>
  <c r="I213"/>
  <c r="I212"/>
  <c r="I211"/>
  <c r="I210"/>
  <c r="I208"/>
  <c r="I206"/>
  <c r="I205"/>
  <c r="I204"/>
  <c r="I203"/>
  <c r="I202"/>
  <c r="I201"/>
  <c r="I200"/>
  <c r="I197"/>
  <c r="I195"/>
  <c r="I193"/>
  <c r="I191"/>
  <c r="I189"/>
  <c r="I187"/>
  <c r="I186"/>
  <c r="I180"/>
  <c r="I178"/>
  <c r="I177"/>
  <c r="I176"/>
  <c r="I174"/>
  <c r="I173"/>
  <c r="I172"/>
  <c r="I171"/>
  <c r="I170"/>
  <c r="I169"/>
  <c r="I168"/>
  <c r="I167"/>
  <c r="I165"/>
  <c r="I163"/>
  <c r="I162"/>
  <c r="I157"/>
  <c r="I156"/>
  <c r="I151"/>
  <c r="I150"/>
  <c r="I147"/>
  <c r="I145"/>
  <c r="I144"/>
  <c r="I143"/>
  <c r="I142"/>
  <c r="I141"/>
  <c r="I140"/>
  <c r="I139"/>
  <c r="I134"/>
  <c r="I133"/>
  <c r="I132"/>
  <c r="I131"/>
  <c r="I130"/>
  <c r="I129"/>
  <c r="I124"/>
  <c r="I123"/>
  <c r="I122"/>
  <c r="I120"/>
  <c r="I119"/>
  <c r="I118"/>
  <c r="I117"/>
  <c r="I116"/>
  <c r="I115"/>
  <c r="I114"/>
  <c r="I113"/>
  <c r="I110"/>
  <c r="I109"/>
  <c r="I108"/>
  <c r="I107"/>
  <c r="I106"/>
  <c r="I105"/>
  <c r="I104"/>
  <c r="I103"/>
  <c r="I101"/>
  <c r="I99"/>
  <c r="I98"/>
  <c r="I93"/>
  <c r="I91"/>
  <c r="I89"/>
  <c r="I87"/>
  <c r="I81"/>
  <c r="I80"/>
  <c r="I79"/>
  <c r="I78"/>
  <c r="I77"/>
  <c r="I76"/>
  <c r="I75"/>
  <c r="I74"/>
  <c r="I72"/>
  <c r="I70"/>
  <c r="I67"/>
  <c r="I66"/>
  <c r="I65"/>
  <c r="I64"/>
  <c r="I63"/>
  <c r="I62"/>
  <c r="I61"/>
  <c r="I60"/>
  <c r="I59"/>
  <c r="I58"/>
  <c r="I57"/>
  <c r="I56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8"/>
  <c r="I17"/>
  <c r="I16"/>
  <c r="I15"/>
  <c r="I14"/>
  <c r="I9"/>
  <c r="I8"/>
  <c r="I7"/>
  <c r="H209"/>
  <c r="H207"/>
  <c r="H199"/>
  <c r="H190"/>
  <c r="H188"/>
  <c r="H185"/>
  <c r="H179"/>
  <c r="H175"/>
  <c r="H166"/>
  <c r="H164"/>
  <c r="H161"/>
  <c r="H155"/>
  <c r="H149"/>
  <c r="H138"/>
  <c r="H128"/>
  <c r="H127" s="1"/>
  <c r="H121"/>
  <c r="H112"/>
  <c r="H102"/>
  <c r="H100"/>
  <c r="H97"/>
  <c r="H92"/>
  <c r="H85"/>
  <c r="H84" s="1"/>
  <c r="H94" s="1"/>
  <c r="H73"/>
  <c r="H71"/>
  <c r="H55"/>
  <c r="H19"/>
  <c r="H13"/>
  <c r="H6"/>
  <c r="H5" s="1"/>
  <c r="H10" s="1"/>
  <c r="G209"/>
  <c r="G207"/>
  <c r="G199"/>
  <c r="G190"/>
  <c r="G188"/>
  <c r="G185"/>
  <c r="G179"/>
  <c r="G175"/>
  <c r="G166"/>
  <c r="G164"/>
  <c r="G161"/>
  <c r="G155"/>
  <c r="G154" s="1"/>
  <c r="G158" s="1"/>
  <c r="G149"/>
  <c r="G138"/>
  <c r="G128"/>
  <c r="G127" s="1"/>
  <c r="G135" s="1"/>
  <c r="G121"/>
  <c r="G112"/>
  <c r="G102"/>
  <c r="G100"/>
  <c r="G97"/>
  <c r="G92"/>
  <c r="G73"/>
  <c r="G71"/>
  <c r="G55"/>
  <c r="G19"/>
  <c r="G13"/>
  <c r="G6"/>
  <c r="G5" s="1"/>
  <c r="G10" s="1"/>
  <c r="I101" i="4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I103"/>
  <c r="H103"/>
  <c r="H99"/>
  <c r="H98" s="1"/>
  <c r="H97" s="1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03"/>
  <c r="G99"/>
  <c r="G98" s="1"/>
  <c r="G97" s="1"/>
  <c r="G95"/>
  <c r="G94" s="1"/>
  <c r="G91"/>
  <c r="G90" s="1"/>
  <c r="G87"/>
  <c r="G86" s="1"/>
  <c r="G81"/>
  <c r="G79"/>
  <c r="G75"/>
  <c r="G71"/>
  <c r="G67"/>
  <c r="G65"/>
  <c r="G63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F99"/>
  <c r="G85" i="9" l="1"/>
  <c r="G84" s="1"/>
  <c r="G146"/>
  <c r="I146" s="1"/>
  <c r="I209"/>
  <c r="I207"/>
  <c r="I199"/>
  <c r="I190"/>
  <c r="I188"/>
  <c r="I185"/>
  <c r="I179"/>
  <c r="I175"/>
  <c r="I166"/>
  <c r="I164"/>
  <c r="I155"/>
  <c r="I149"/>
  <c r="I121"/>
  <c r="I112"/>
  <c r="I102"/>
  <c r="I100"/>
  <c r="I92"/>
  <c r="I73"/>
  <c r="I71"/>
  <c r="I68"/>
  <c r="I19"/>
  <c r="I13"/>
  <c r="I97" i="4"/>
  <c r="I94"/>
  <c r="I90"/>
  <c r="I86"/>
  <c r="I81"/>
  <c r="I79"/>
  <c r="I75"/>
  <c r="I71"/>
  <c r="I67"/>
  <c r="I65"/>
  <c r="I63"/>
  <c r="I53"/>
  <c r="I50"/>
  <c r="I48"/>
  <c r="I46"/>
  <c r="G35"/>
  <c r="I43"/>
  <c r="I38"/>
  <c r="I36"/>
  <c r="I32"/>
  <c r="I30"/>
  <c r="I28"/>
  <c r="I19"/>
  <c r="I16"/>
  <c r="I14"/>
  <c r="H160" i="9"/>
  <c r="H181" s="1"/>
  <c r="H154"/>
  <c r="H158" s="1"/>
  <c r="I158" s="1"/>
  <c r="H96"/>
  <c r="H125" s="1"/>
  <c r="H54"/>
  <c r="H82" s="1"/>
  <c r="H135"/>
  <c r="I135" s="1"/>
  <c r="I127"/>
  <c r="I6"/>
  <c r="I55"/>
  <c r="I84"/>
  <c r="I97"/>
  <c r="I128"/>
  <c r="H12"/>
  <c r="H137"/>
  <c r="H184"/>
  <c r="H215" s="1"/>
  <c r="I5"/>
  <c r="I10"/>
  <c r="I85"/>
  <c r="I138"/>
  <c r="I161"/>
  <c r="G184"/>
  <c r="G215" s="1"/>
  <c r="G160"/>
  <c r="G181" s="1"/>
  <c r="I181" s="1"/>
  <c r="G137"/>
  <c r="G152" s="1"/>
  <c r="G96"/>
  <c r="G125" s="1"/>
  <c r="G94"/>
  <c r="I94" s="1"/>
  <c r="G54"/>
  <c r="G82" s="1"/>
  <c r="G12"/>
  <c r="G52" s="1"/>
  <c r="I99" i="4"/>
  <c r="I98"/>
  <c r="I95"/>
  <c r="I91"/>
  <c r="I87"/>
  <c r="H70"/>
  <c r="H56"/>
  <c r="I57"/>
  <c r="I54"/>
  <c r="I51"/>
  <c r="H45"/>
  <c r="H35"/>
  <c r="I35" s="1"/>
  <c r="H27"/>
  <c r="I20"/>
  <c r="H9"/>
  <c r="I10"/>
  <c r="G70"/>
  <c r="G56"/>
  <c r="G45"/>
  <c r="G27"/>
  <c r="G9"/>
  <c r="F179" i="9"/>
  <c r="F103" i="4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H8" l="1"/>
  <c r="I9"/>
  <c r="I82" i="9"/>
  <c r="I215"/>
  <c r="I70" i="4"/>
  <c r="I56"/>
  <c r="I45"/>
  <c r="I27"/>
  <c r="H217" i="9"/>
  <c r="I154"/>
  <c r="I125"/>
  <c r="H152"/>
  <c r="I152" s="1"/>
  <c r="I137"/>
  <c r="I96"/>
  <c r="I54"/>
  <c r="I160"/>
  <c r="H52"/>
  <c r="I12"/>
  <c r="I184"/>
  <c r="G217"/>
  <c r="G182"/>
  <c r="H34" i="4"/>
  <c r="G34"/>
  <c r="G8"/>
  <c r="F56"/>
  <c r="F27"/>
  <c r="F98"/>
  <c r="F70"/>
  <c r="F45"/>
  <c r="F35"/>
  <c r="F9"/>
  <c r="F8" s="1"/>
  <c r="F209" i="9"/>
  <c r="F207"/>
  <c r="F199"/>
  <c r="F190"/>
  <c r="F188"/>
  <c r="F185"/>
  <c r="F175"/>
  <c r="F166"/>
  <c r="F164"/>
  <c r="F161"/>
  <c r="F155"/>
  <c r="F149"/>
  <c r="F138"/>
  <c r="F137" s="1"/>
  <c r="F128"/>
  <c r="F121"/>
  <c r="F112"/>
  <c r="F102"/>
  <c r="F100"/>
  <c r="F97"/>
  <c r="F92"/>
  <c r="F85"/>
  <c r="F84" s="1"/>
  <c r="F73"/>
  <c r="F71"/>
  <c r="F55"/>
  <c r="F19"/>
  <c r="F13"/>
  <c r="F6"/>
  <c r="I8" i="4" l="1"/>
  <c r="I217" i="9"/>
  <c r="I52"/>
  <c r="H182"/>
  <c r="I182" s="1"/>
  <c r="H102" i="4"/>
  <c r="I34"/>
  <c r="G102"/>
  <c r="G107" s="1"/>
  <c r="F97"/>
  <c r="F34"/>
  <c r="F160" i="9"/>
  <c r="F181" s="1"/>
  <c r="F96"/>
  <c r="F125" s="1"/>
  <c r="F152"/>
  <c r="F154"/>
  <c r="F184"/>
  <c r="F215" s="1"/>
  <c r="F127"/>
  <c r="F54"/>
  <c r="F94"/>
  <c r="F12"/>
  <c r="F52" s="1"/>
  <c r="F5"/>
  <c r="H107" i="4" l="1"/>
  <c r="I102"/>
  <c r="I107" s="1"/>
  <c r="F217" i="9"/>
  <c r="F102" i="4"/>
  <c r="F158" i="9"/>
  <c r="F135"/>
  <c r="F82"/>
  <c r="F10"/>
  <c r="F107" i="4" l="1"/>
  <c r="F182" i="9"/>
</calcChain>
</file>

<file path=xl/sharedStrings.xml><?xml version="1.0" encoding="utf-8"?>
<sst xmlns="http://schemas.openxmlformats.org/spreadsheetml/2006/main" count="723" uniqueCount="439">
  <si>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</si>
  <si>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</si>
  <si>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</si>
  <si>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</si>
  <si>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</si>
  <si>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</si>
  <si>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</si>
  <si>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</si>
  <si>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</si>
  <si>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</si>
  <si>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</si>
  <si>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</si>
  <si>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</si>
  <si>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</si>
  <si>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</si>
  <si>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</si>
  <si>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</si>
  <si>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</si>
  <si>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</si>
  <si>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</si>
  <si>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</si>
  <si>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</si>
  <si>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</si>
  <si>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</si>
  <si>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</si>
  <si>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</si>
  <si>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</si>
  <si>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</si>
  <si>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</si>
  <si>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</si>
  <si>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</si>
  <si>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</si>
  <si>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</si>
  <si>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</si>
  <si>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</si>
  <si>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</si>
  <si>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</si>
  <si>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</si>
  <si>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</si>
  <si>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</si>
  <si>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</si>
  <si>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</si>
  <si>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</si>
  <si>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</si>
  <si>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</si>
  <si>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</si>
  <si>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</si>
  <si>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</si>
  <si>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</si>
  <si>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</si>
  <si>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</si>
  <si>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</si>
  <si>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</si>
  <si>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</si>
  <si>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</si>
  <si>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</si>
  <si>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</si>
  <si>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</si>
  <si>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</si>
  <si>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</si>
  <si>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</si>
  <si>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</si>
  <si>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</si>
  <si>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</si>
  <si>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</si>
  <si>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</si>
  <si>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</si>
  <si>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</si>
  <si>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</si>
  <si>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</si>
  <si>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</si>
  <si>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</si>
  <si>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</si>
  <si>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</si>
  <si>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</si>
  <si>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</si>
  <si>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</si>
  <si>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</si>
  <si>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</si>
  <si>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</si>
  <si>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</si>
  <si>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</si>
  <si>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</si>
  <si>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</si>
  <si>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</si>
  <si>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</si>
  <si>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</si>
  <si>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</si>
  <si>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</si>
  <si>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</si>
  <si>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</si>
  <si>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</si>
  <si>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</si>
  <si>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</si>
  <si>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</si>
  <si>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</si>
  <si>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</si>
  <si>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</si>
  <si>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</si>
  <si>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</si>
  <si>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</si>
  <si>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</si>
  <si>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</si>
  <si>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</si>
  <si>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</si>
  <si>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</si>
  <si>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</si>
  <si>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</si>
  <si>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</si>
  <si>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</si>
  <si>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</si>
  <si>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</si>
  <si>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</si>
  <si>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</si>
  <si>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</si>
  <si>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</si>
  <si>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</si>
  <si>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</si>
  <si>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</si>
  <si>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</si>
  <si>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</si>
  <si>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</si>
  <si>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</si>
  <si>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</si>
  <si>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</si>
  <si>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</si>
  <si>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</si>
  <si>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</si>
  <si>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</si>
  <si>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</si>
  <si>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</si>
  <si>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</si>
  <si>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</si>
  <si>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</si>
  <si>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</si>
  <si>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</si>
  <si>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</si>
  <si>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</si>
  <si>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</si>
  <si>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</si>
  <si>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</si>
  <si>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</si>
  <si>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</si>
  <si>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</si>
  <si>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</si>
  <si>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</si>
  <si>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</si>
  <si>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</si>
  <si>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</si>
  <si>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</si>
  <si>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</si>
  <si>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</si>
  <si>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</si>
  <si>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</si>
  <si>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</si>
  <si>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</si>
  <si>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</si>
  <si>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</si>
  <si>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</si>
  <si>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</si>
  <si>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</si>
  <si>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</si>
  <si>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</si>
  <si>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</si>
  <si>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</si>
  <si>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</si>
  <si>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</si>
  <si>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</si>
  <si>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</si>
  <si>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</si>
  <si>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</si>
  <si>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</si>
  <si>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</si>
  <si>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</si>
  <si>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</si>
  <si>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</si>
  <si>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</si>
  <si>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</si>
  <si>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</si>
  <si>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</si>
  <si>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</si>
  <si>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</si>
  <si>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</si>
  <si>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</si>
  <si>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</si>
  <si>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</si>
  <si>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</si>
  <si>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</si>
  <si>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</si>
  <si>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</si>
  <si>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</si>
  <si>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</si>
  <si>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</si>
  <si>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</si>
  <si>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</si>
  <si>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</si>
  <si>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</si>
  <si>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</si>
  <si>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</si>
  <si>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</si>
  <si>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</si>
  <si>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</si>
  <si>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</si>
  <si>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</si>
  <si>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</si>
  <si>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</si>
  <si>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</si>
  <si>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</si>
  <si>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</si>
  <si>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</si>
  <si>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</si>
  <si>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</si>
  <si>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</si>
  <si>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</si>
  <si>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</si>
  <si>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</si>
  <si>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</si>
  <si>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</si>
  <si>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</si>
  <si>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</si>
  <si>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</si>
  <si>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</si>
  <si>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</si>
  <si>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</si>
  <si>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</si>
  <si>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</si>
  <si>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</si>
  <si>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</si>
  <si>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</si>
  <si>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</si>
  <si>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</si>
  <si>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</si>
  <si>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</si>
  <si>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</si>
  <si>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</si>
  <si>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</si>
  <si>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</si>
  <si>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</si>
  <si>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</si>
  <si>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</si>
  <si>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</si>
  <si>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</si>
  <si>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</si>
  <si>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</si>
  <si>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</si>
  <si>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</si>
  <si>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</si>
  <si>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</si>
  <si>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</si>
  <si>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</si>
  <si>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</si>
  <si>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</si>
  <si>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</si>
  <si>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</si>
  <si>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</si>
  <si>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</si>
  <si>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</si>
  <si>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</si>
  <si>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</si>
  <si>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</si>
  <si>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</si>
  <si>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</si>
  <si>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</si>
  <si>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</si>
  <si>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</si>
  <si>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</si>
  <si>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</si>
  <si>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</si>
  <si>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</si>
  <si>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</si>
  <si>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</si>
  <si>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</si>
  <si>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</si>
  <si>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</si>
  <si>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</si>
  <si>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</si>
  <si>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</si>
  <si>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</si>
  <si>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</si>
  <si>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</si>
  <si>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</si>
  <si>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</si>
  <si>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</si>
  <si>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</si>
  <si>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</si>
  <si>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</si>
  <si>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</si>
  <si>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</si>
  <si>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</si>
  <si>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</si>
  <si>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</si>
  <si>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</si>
  <si>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</si>
  <si>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</si>
  <si>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</si>
  <si>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</si>
  <si>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</si>
  <si>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</si>
  <si>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</si>
  <si>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</si>
  <si>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</si>
  <si>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</si>
  <si>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</si>
  <si>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</si>
  <si>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</si>
  <si>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</si>
  <si>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</si>
  <si>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</si>
  <si>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</si>
  <si>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</si>
  <si>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</si>
  <si>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</si>
  <si>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</si>
  <si>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</si>
  <si>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</si>
  <si>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</si>
  <si>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</si>
  <si>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</si>
  <si>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</si>
  <si>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</si>
  <si>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</si>
  <si>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</si>
  <si>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</si>
  <si>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</si>
  <si>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</si>
  <si>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</si>
  <si>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</si>
  <si>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</si>
  <si>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</si>
  <si>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</si>
  <si>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</si>
  <si>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</si>
  <si>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</si>
  <si>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</si>
  <si>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</si>
  <si>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</si>
  <si>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</si>
  <si>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</si>
  <si>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</si>
  <si>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</si>
  <si>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</si>
  <si>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</si>
  <si>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</si>
  <si>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</si>
  <si>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</si>
  <si>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</si>
  <si>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</si>
  <si>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</si>
  <si>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</si>
  <si>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</si>
  <si>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</si>
  <si>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</si>
  <si>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</si>
  <si>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</si>
  <si>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</si>
  <si>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</si>
  <si>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</si>
  <si>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</si>
  <si>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</si>
  <si>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</si>
  <si>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</si>
  <si>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</si>
  <si>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</si>
  <si>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</si>
  <si>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</si>
  <si>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</si>
  <si>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</si>
  <si>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</si>
  <si>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</si>
  <si>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</si>
  <si>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</si>
  <si>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</si>
  <si>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</si>
  <si>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</si>
  <si>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</si>
  <si>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</si>
  <si>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</si>
  <si>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</si>
  <si>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</si>
  <si>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</si>
  <si>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</si>
  <si>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</si>
  <si>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</si>
  <si>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</si>
  <si>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</si>
  <si>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</si>
  <si>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1.1.12.</t>
  </si>
  <si>
    <t>1.3.3.1.</t>
  </si>
  <si>
    <t>Prihodi od indirektnih poreza na ime finan.autocesta i dr.cesta u FBiH</t>
  </si>
  <si>
    <t xml:space="preserve">UKUPNI PRIHODI 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</si>
  <si>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</si>
  <si>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</si>
  <si>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</si>
  <si>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</si>
  <si>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</si>
  <si>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</si>
  <si>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</si>
  <si>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>I-3.SLUŽBA ZA LOKALNI EKONOMSKI  RAZVOJ,    KOMUNALNE POSLOVE, ZAŠTITU OKOLINE I JAVNE NABAVKE</t>
  </si>
  <si>
    <t>2.8.1.2.</t>
  </si>
  <si>
    <t xml:space="preserve">Transferi mjesnim zajednicama za rad savjeta </t>
  </si>
  <si>
    <t>Sufinansiranje cijene vodosnabdijevanja za socijalno ugrožene porodice po javnom pozivu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</si>
  <si>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</si>
  <si>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</si>
  <si>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</si>
  <si>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</si>
  <si>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</si>
  <si>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</si>
  <si>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</si>
  <si>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 xml:space="preserve">Izdaci za održavanje poslovnih prostora u vlasništvu Grada </t>
  </si>
  <si>
    <t xml:space="preserve">Izdaci za održavanje objekata kolektivnog stanovanja 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</si>
  <si>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</si>
  <si>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</si>
  <si>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</si>
  <si>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</si>
  <si>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Transferi za sufinan.rada hitne med.pomoći i u JU Dom zdravlja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</si>
  <si>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</si>
  <si>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</si>
  <si>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</si>
  <si>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3.1.1.3.</t>
  </si>
  <si>
    <t>1.1.13.</t>
  </si>
  <si>
    <t>Interventna djelovanja na području mjesnih zajednica</t>
  </si>
  <si>
    <t>Transfer za podršku projektu vodosnabdijevanja - rezervoar Dubrave</t>
  </si>
  <si>
    <t>1.2.32.</t>
  </si>
  <si>
    <t>Transferi za podršku turizmu</t>
  </si>
  <si>
    <t>BOSNA I HERCEGOVINA</t>
  </si>
  <si>
    <t>FEDERACIJA BOSNE I HERCEGOVINE</t>
  </si>
  <si>
    <t>ZENIČKO-DOBOJSKI KANTON</t>
  </si>
  <si>
    <t>GRAD VISOKO</t>
  </si>
  <si>
    <t xml:space="preserve">SLUŽBA ZA FINANSIJE,PRIVREDU </t>
  </si>
  <si>
    <t>I DRUŠTVENE DJELATNOSTI</t>
  </si>
  <si>
    <t xml:space="preserve">                          </t>
  </si>
  <si>
    <t xml:space="preserve">                            IZVJEŠTAJ  O IZVRŠENJU  BUDŽETA  GRADA  VISOKO</t>
  </si>
  <si>
    <t>% izvr.</t>
  </si>
  <si>
    <t>Transferi za isplatu šteta iz sred.posebnih naknada za zaštitu....</t>
  </si>
  <si>
    <t>Stipendije za studente iz budžeta Grada</t>
  </si>
  <si>
    <t xml:space="preserve">                              ZA PERIOD 01.01.-30.09.2021.g</t>
  </si>
  <si>
    <t>IZVRŠENO ZA PERIOD 01.01.-30.09.2021.g</t>
  </si>
  <si>
    <t>PLAN ZA DEVET MJESECI</t>
  </si>
  <si>
    <t>Izdaci za naknade članovima Izborne komisije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</si>
</sst>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9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0" fontId="18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2" fontId="2" fillId="2" borderId="5" xfId="1" applyNumberFormat="1" applyFont="1" applyBorder="1" applyAlignment="1">
      <alignment horizontal="center" wrapText="1"/>
    </xf>
    <xf numFmtId="2" fontId="3" fillId="2" borderId="9" xfId="1" applyNumberFormat="1" applyFont="1" applyBorder="1"/>
    <xf numFmtId="2" fontId="3" fillId="2" borderId="11" xfId="1" applyNumberFormat="1" applyFont="1" applyBorder="1"/>
    <xf numFmtId="2" fontId="13" fillId="0" borderId="0" xfId="0" applyNumberFormat="1" applyFont="1"/>
    <xf numFmtId="1" fontId="3" fillId="2" borderId="10" xfId="1" applyNumberFormat="1" applyFont="1" applyBorder="1" applyAlignment="1">
      <alignment horizontal="center"/>
    </xf>
    <xf numFmtId="4" fontId="3" fillId="2" borderId="11" xfId="1" applyNumberFormat="1" applyFont="1" applyBorder="1"/>
    <xf numFmtId="4" fontId="10" fillId="0" borderId="4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="150" zoomScaleNormal="150" workbookViewId="0">
      <selection activeCell="C3" sqref="C3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424</v>
      </c>
      <c r="C1" s="89"/>
    </row>
    <row r="2" spans="1:3" ht="15.75">
      <c r="A2" t="s">
        <v>425</v>
      </c>
      <c r="C2" s="89"/>
    </row>
    <row r="3" spans="1:3" ht="15.75" customHeight="1">
      <c r="A3" t="s">
        <v>426</v>
      </c>
    </row>
    <row r="4" spans="1:3" s="54" customFormat="1">
      <c r="A4" s="68" t="s">
        <v>427</v>
      </c>
    </row>
    <row r="5" spans="1:3" s="68" customFormat="1">
      <c r="A5"/>
    </row>
    <row r="6" spans="1:3" s="68" customFormat="1">
      <c r="A6" t="s">
        <v>428</v>
      </c>
    </row>
    <row r="7" spans="1:3" s="68" customFormat="1">
      <c r="A7" t="s">
        <v>429</v>
      </c>
    </row>
    <row r="8" spans="1:3" s="68" customFormat="1">
      <c r="A8"/>
    </row>
    <row r="9" spans="1:3" s="68" customFormat="1">
      <c r="A9"/>
    </row>
    <row r="10" spans="1:3" s="68" customFormat="1">
      <c r="A10"/>
    </row>
    <row r="11" spans="1:3" s="68" customFormat="1">
      <c r="A11"/>
    </row>
    <row r="12" spans="1:3" s="68" customFormat="1">
      <c r="A12"/>
    </row>
    <row r="13" spans="1:3" s="68" customFormat="1">
      <c r="A13"/>
    </row>
    <row r="14" spans="1:3" s="68" customFormat="1">
      <c r="A14"/>
    </row>
    <row r="15" spans="1:3" s="68" customFormat="1">
      <c r="A15"/>
    </row>
    <row r="16" spans="1:3" s="68" customFormat="1">
      <c r="A16"/>
    </row>
    <row r="17" spans="1:3" ht="26.25">
      <c r="A17" t="s">
        <v>430</v>
      </c>
      <c r="C17" s="90" t="s">
        <v>431</v>
      </c>
    </row>
    <row r="18" spans="1:3" ht="26.25">
      <c r="C18" s="90" t="s">
        <v>435</v>
      </c>
    </row>
    <row r="21" spans="1:3" s="65" customFormat="1" ht="18.75">
      <c r="B21" s="70"/>
    </row>
    <row r="22" spans="1:3" s="65" customFormat="1" ht="18.75">
      <c r="B22" s="70"/>
    </row>
    <row r="23" spans="1:3" s="65" customFormat="1" ht="18.75">
      <c r="B23" s="70"/>
    </row>
    <row r="24" spans="1:3" s="65" customFormat="1">
      <c r="B24" s="69"/>
    </row>
    <row r="25" spans="1:3" s="65" customFormat="1">
      <c r="B25" s="75"/>
      <c r="C25" s="72"/>
    </row>
    <row r="26" spans="1:3">
      <c r="B26" s="76"/>
    </row>
    <row r="27" spans="1:3">
      <c r="B27" s="71"/>
      <c r="C27" s="73"/>
    </row>
    <row r="28" spans="1:3">
      <c r="B28" s="71"/>
      <c r="C28" s="74"/>
    </row>
    <row r="29" spans="1:3">
      <c r="B29" s="71"/>
    </row>
    <row r="31" spans="1:3" s="42" customFormat="1"/>
    <row r="34" spans="2:2">
      <c r="B34" s="71"/>
    </row>
    <row r="35" spans="2:2">
      <c r="B35" s="71"/>
    </row>
    <row r="36" spans="2:2">
      <c r="B36" s="71"/>
    </row>
    <row r="37" spans="2:2">
      <c r="B37" s="71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7"/>
  <sheetViews>
    <sheetView topLeftCell="B1" zoomScale="120" zoomScaleNormal="120" workbookViewId="0">
      <selection activeCell="E1" sqref="E1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59.42578125" style="40" customWidth="1"/>
    <col min="6" max="6" width="13.7109375" style="41" customWidth="1"/>
    <col min="7" max="7" width="13.28515625" style="41" customWidth="1"/>
    <col min="8" max="8" width="13.28515625" style="101" customWidth="1"/>
    <col min="9" max="9" width="8.7109375" style="101" customWidth="1"/>
    <col min="236" max="236" width="6.85546875" customWidth="1"/>
    <col min="237" max="237" width="6.7109375" customWidth="1"/>
    <col min="238" max="238" width="7.85546875" customWidth="1"/>
    <col min="239" max="239" width="6.5703125" customWidth="1"/>
    <col min="240" max="240" width="59.85546875" customWidth="1"/>
    <col min="241" max="241" width="12.28515625" customWidth="1"/>
    <col min="242" max="242" width="10.85546875" customWidth="1"/>
    <col min="243" max="243" width="12" customWidth="1"/>
    <col min="244" max="244" width="10.140625" customWidth="1"/>
    <col min="492" max="492" width="6.85546875" customWidth="1"/>
    <col min="493" max="493" width="6.7109375" customWidth="1"/>
    <col min="494" max="494" width="7.85546875" customWidth="1"/>
    <col min="495" max="495" width="6.5703125" customWidth="1"/>
    <col min="496" max="496" width="59.85546875" customWidth="1"/>
    <col min="497" max="497" width="12.28515625" customWidth="1"/>
    <col min="498" max="498" width="10.85546875" customWidth="1"/>
    <col min="499" max="499" width="12" customWidth="1"/>
    <col min="500" max="500" width="10.140625" customWidth="1"/>
    <col min="748" max="748" width="6.85546875" customWidth="1"/>
    <col min="749" max="749" width="6.7109375" customWidth="1"/>
    <col min="750" max="750" width="7.85546875" customWidth="1"/>
    <col min="751" max="751" width="6.5703125" customWidth="1"/>
    <col min="752" max="752" width="59.85546875" customWidth="1"/>
    <col min="753" max="753" width="12.28515625" customWidth="1"/>
    <col min="754" max="754" width="10.85546875" customWidth="1"/>
    <col min="755" max="755" width="12" customWidth="1"/>
    <col min="756" max="756" width="10.140625" customWidth="1"/>
    <col min="1004" max="1004" width="6.85546875" customWidth="1"/>
    <col min="1005" max="1005" width="6.7109375" customWidth="1"/>
    <col min="1006" max="1006" width="7.85546875" customWidth="1"/>
    <col min="1007" max="1007" width="6.5703125" customWidth="1"/>
    <col min="1008" max="1008" width="59.85546875" customWidth="1"/>
    <col min="1009" max="1009" width="12.28515625" customWidth="1"/>
    <col min="1010" max="1010" width="10.85546875" customWidth="1"/>
    <col min="1011" max="1011" width="12" customWidth="1"/>
    <col min="1012" max="1012" width="10.140625" customWidth="1"/>
    <col min="1260" max="1260" width="6.85546875" customWidth="1"/>
    <col min="1261" max="1261" width="6.7109375" customWidth="1"/>
    <col min="1262" max="1262" width="7.85546875" customWidth="1"/>
    <col min="1263" max="1263" width="6.5703125" customWidth="1"/>
    <col min="1264" max="1264" width="59.85546875" customWidth="1"/>
    <col min="1265" max="1265" width="12.28515625" customWidth="1"/>
    <col min="1266" max="1266" width="10.85546875" customWidth="1"/>
    <col min="1267" max="1267" width="12" customWidth="1"/>
    <col min="1268" max="1268" width="10.140625" customWidth="1"/>
    <col min="1516" max="1516" width="6.85546875" customWidth="1"/>
    <col min="1517" max="1517" width="6.7109375" customWidth="1"/>
    <col min="1518" max="1518" width="7.85546875" customWidth="1"/>
    <col min="1519" max="1519" width="6.5703125" customWidth="1"/>
    <col min="1520" max="1520" width="59.85546875" customWidth="1"/>
    <col min="1521" max="1521" width="12.28515625" customWidth="1"/>
    <col min="1522" max="1522" width="10.85546875" customWidth="1"/>
    <col min="1523" max="1523" width="12" customWidth="1"/>
    <col min="1524" max="1524" width="10.140625" customWidth="1"/>
    <col min="1772" max="1772" width="6.85546875" customWidth="1"/>
    <col min="1773" max="1773" width="6.7109375" customWidth="1"/>
    <col min="1774" max="1774" width="7.85546875" customWidth="1"/>
    <col min="1775" max="1775" width="6.5703125" customWidth="1"/>
    <col min="1776" max="1776" width="59.85546875" customWidth="1"/>
    <col min="1777" max="1777" width="12.28515625" customWidth="1"/>
    <col min="1778" max="1778" width="10.85546875" customWidth="1"/>
    <col min="1779" max="1779" width="12" customWidth="1"/>
    <col min="1780" max="1780" width="10.140625" customWidth="1"/>
    <col min="2028" max="2028" width="6.85546875" customWidth="1"/>
    <col min="2029" max="2029" width="6.7109375" customWidth="1"/>
    <col min="2030" max="2030" width="7.85546875" customWidth="1"/>
    <col min="2031" max="2031" width="6.5703125" customWidth="1"/>
    <col min="2032" max="2032" width="59.85546875" customWidth="1"/>
    <col min="2033" max="2033" width="12.28515625" customWidth="1"/>
    <col min="2034" max="2034" width="10.85546875" customWidth="1"/>
    <col min="2035" max="2035" width="12" customWidth="1"/>
    <col min="2036" max="2036" width="10.140625" customWidth="1"/>
    <col min="2284" max="2284" width="6.85546875" customWidth="1"/>
    <col min="2285" max="2285" width="6.7109375" customWidth="1"/>
    <col min="2286" max="2286" width="7.85546875" customWidth="1"/>
    <col min="2287" max="2287" width="6.5703125" customWidth="1"/>
    <col min="2288" max="2288" width="59.85546875" customWidth="1"/>
    <col min="2289" max="2289" width="12.28515625" customWidth="1"/>
    <col min="2290" max="2290" width="10.85546875" customWidth="1"/>
    <col min="2291" max="2291" width="12" customWidth="1"/>
    <col min="2292" max="2292" width="10.140625" customWidth="1"/>
    <col min="2540" max="2540" width="6.85546875" customWidth="1"/>
    <col min="2541" max="2541" width="6.7109375" customWidth="1"/>
    <col min="2542" max="2542" width="7.85546875" customWidth="1"/>
    <col min="2543" max="2543" width="6.5703125" customWidth="1"/>
    <col min="2544" max="2544" width="59.85546875" customWidth="1"/>
    <col min="2545" max="2545" width="12.28515625" customWidth="1"/>
    <col min="2546" max="2546" width="10.85546875" customWidth="1"/>
    <col min="2547" max="2547" width="12" customWidth="1"/>
    <col min="2548" max="2548" width="10.140625" customWidth="1"/>
    <col min="2796" max="2796" width="6.85546875" customWidth="1"/>
    <col min="2797" max="2797" width="6.7109375" customWidth="1"/>
    <col min="2798" max="2798" width="7.85546875" customWidth="1"/>
    <col min="2799" max="2799" width="6.5703125" customWidth="1"/>
    <col min="2800" max="2800" width="59.85546875" customWidth="1"/>
    <col min="2801" max="2801" width="12.28515625" customWidth="1"/>
    <col min="2802" max="2802" width="10.85546875" customWidth="1"/>
    <col min="2803" max="2803" width="12" customWidth="1"/>
    <col min="2804" max="2804" width="10.140625" customWidth="1"/>
    <col min="3052" max="3052" width="6.85546875" customWidth="1"/>
    <col min="3053" max="3053" width="6.7109375" customWidth="1"/>
    <col min="3054" max="3054" width="7.85546875" customWidth="1"/>
    <col min="3055" max="3055" width="6.5703125" customWidth="1"/>
    <col min="3056" max="3056" width="59.85546875" customWidth="1"/>
    <col min="3057" max="3057" width="12.28515625" customWidth="1"/>
    <col min="3058" max="3058" width="10.85546875" customWidth="1"/>
    <col min="3059" max="3059" width="12" customWidth="1"/>
    <col min="3060" max="3060" width="10.140625" customWidth="1"/>
    <col min="3308" max="3308" width="6.85546875" customWidth="1"/>
    <col min="3309" max="3309" width="6.7109375" customWidth="1"/>
    <col min="3310" max="3310" width="7.85546875" customWidth="1"/>
    <col min="3311" max="3311" width="6.5703125" customWidth="1"/>
    <col min="3312" max="3312" width="59.85546875" customWidth="1"/>
    <col min="3313" max="3313" width="12.28515625" customWidth="1"/>
    <col min="3314" max="3314" width="10.85546875" customWidth="1"/>
    <col min="3315" max="3315" width="12" customWidth="1"/>
    <col min="3316" max="3316" width="10.140625" customWidth="1"/>
    <col min="3564" max="3564" width="6.85546875" customWidth="1"/>
    <col min="3565" max="3565" width="6.7109375" customWidth="1"/>
    <col min="3566" max="3566" width="7.85546875" customWidth="1"/>
    <col min="3567" max="3567" width="6.5703125" customWidth="1"/>
    <col min="3568" max="3568" width="59.85546875" customWidth="1"/>
    <col min="3569" max="3569" width="12.28515625" customWidth="1"/>
    <col min="3570" max="3570" width="10.85546875" customWidth="1"/>
    <col min="3571" max="3571" width="12" customWidth="1"/>
    <col min="3572" max="3572" width="10.140625" customWidth="1"/>
    <col min="3820" max="3820" width="6.85546875" customWidth="1"/>
    <col min="3821" max="3821" width="6.7109375" customWidth="1"/>
    <col min="3822" max="3822" width="7.85546875" customWidth="1"/>
    <col min="3823" max="3823" width="6.5703125" customWidth="1"/>
    <col min="3824" max="3824" width="59.85546875" customWidth="1"/>
    <col min="3825" max="3825" width="12.28515625" customWidth="1"/>
    <col min="3826" max="3826" width="10.85546875" customWidth="1"/>
    <col min="3827" max="3827" width="12" customWidth="1"/>
    <col min="3828" max="3828" width="10.140625" customWidth="1"/>
    <col min="4076" max="4076" width="6.85546875" customWidth="1"/>
    <col min="4077" max="4077" width="6.7109375" customWidth="1"/>
    <col min="4078" max="4078" width="7.85546875" customWidth="1"/>
    <col min="4079" max="4079" width="6.5703125" customWidth="1"/>
    <col min="4080" max="4080" width="59.85546875" customWidth="1"/>
    <col min="4081" max="4081" width="12.28515625" customWidth="1"/>
    <col min="4082" max="4082" width="10.85546875" customWidth="1"/>
    <col min="4083" max="4083" width="12" customWidth="1"/>
    <col min="4084" max="4084" width="10.140625" customWidth="1"/>
    <col min="4332" max="4332" width="6.85546875" customWidth="1"/>
    <col min="4333" max="4333" width="6.7109375" customWidth="1"/>
    <col min="4334" max="4334" width="7.85546875" customWidth="1"/>
    <col min="4335" max="4335" width="6.5703125" customWidth="1"/>
    <col min="4336" max="4336" width="59.85546875" customWidth="1"/>
    <col min="4337" max="4337" width="12.28515625" customWidth="1"/>
    <col min="4338" max="4338" width="10.85546875" customWidth="1"/>
    <col min="4339" max="4339" width="12" customWidth="1"/>
    <col min="4340" max="4340" width="10.140625" customWidth="1"/>
    <col min="4588" max="4588" width="6.85546875" customWidth="1"/>
    <col min="4589" max="4589" width="6.7109375" customWidth="1"/>
    <col min="4590" max="4590" width="7.85546875" customWidth="1"/>
    <col min="4591" max="4591" width="6.5703125" customWidth="1"/>
    <col min="4592" max="4592" width="59.85546875" customWidth="1"/>
    <col min="4593" max="4593" width="12.28515625" customWidth="1"/>
    <col min="4594" max="4594" width="10.85546875" customWidth="1"/>
    <col min="4595" max="4595" width="12" customWidth="1"/>
    <col min="4596" max="4596" width="10.140625" customWidth="1"/>
    <col min="4844" max="4844" width="6.85546875" customWidth="1"/>
    <col min="4845" max="4845" width="6.7109375" customWidth="1"/>
    <col min="4846" max="4846" width="7.85546875" customWidth="1"/>
    <col min="4847" max="4847" width="6.5703125" customWidth="1"/>
    <col min="4848" max="4848" width="59.85546875" customWidth="1"/>
    <col min="4849" max="4849" width="12.28515625" customWidth="1"/>
    <col min="4850" max="4850" width="10.85546875" customWidth="1"/>
    <col min="4851" max="4851" width="12" customWidth="1"/>
    <col min="4852" max="4852" width="10.140625" customWidth="1"/>
    <col min="5100" max="5100" width="6.85546875" customWidth="1"/>
    <col min="5101" max="5101" width="6.7109375" customWidth="1"/>
    <col min="5102" max="5102" width="7.85546875" customWidth="1"/>
    <col min="5103" max="5103" width="6.5703125" customWidth="1"/>
    <col min="5104" max="5104" width="59.85546875" customWidth="1"/>
    <col min="5105" max="5105" width="12.28515625" customWidth="1"/>
    <col min="5106" max="5106" width="10.85546875" customWidth="1"/>
    <col min="5107" max="5107" width="12" customWidth="1"/>
    <col min="5108" max="5108" width="10.140625" customWidth="1"/>
    <col min="5356" max="5356" width="6.85546875" customWidth="1"/>
    <col min="5357" max="5357" width="6.7109375" customWidth="1"/>
    <col min="5358" max="5358" width="7.85546875" customWidth="1"/>
    <col min="5359" max="5359" width="6.5703125" customWidth="1"/>
    <col min="5360" max="5360" width="59.85546875" customWidth="1"/>
    <col min="5361" max="5361" width="12.28515625" customWidth="1"/>
    <col min="5362" max="5362" width="10.85546875" customWidth="1"/>
    <col min="5363" max="5363" width="12" customWidth="1"/>
    <col min="5364" max="5364" width="10.140625" customWidth="1"/>
    <col min="5612" max="5612" width="6.85546875" customWidth="1"/>
    <col min="5613" max="5613" width="6.7109375" customWidth="1"/>
    <col min="5614" max="5614" width="7.85546875" customWidth="1"/>
    <col min="5615" max="5615" width="6.5703125" customWidth="1"/>
    <col min="5616" max="5616" width="59.85546875" customWidth="1"/>
    <col min="5617" max="5617" width="12.28515625" customWidth="1"/>
    <col min="5618" max="5618" width="10.85546875" customWidth="1"/>
    <col min="5619" max="5619" width="12" customWidth="1"/>
    <col min="5620" max="5620" width="10.140625" customWidth="1"/>
    <col min="5868" max="5868" width="6.85546875" customWidth="1"/>
    <col min="5869" max="5869" width="6.7109375" customWidth="1"/>
    <col min="5870" max="5870" width="7.85546875" customWidth="1"/>
    <col min="5871" max="5871" width="6.5703125" customWidth="1"/>
    <col min="5872" max="5872" width="59.85546875" customWidth="1"/>
    <col min="5873" max="5873" width="12.28515625" customWidth="1"/>
    <col min="5874" max="5874" width="10.85546875" customWidth="1"/>
    <col min="5875" max="5875" width="12" customWidth="1"/>
    <col min="5876" max="5876" width="10.140625" customWidth="1"/>
    <col min="6124" max="6124" width="6.85546875" customWidth="1"/>
    <col min="6125" max="6125" width="6.7109375" customWidth="1"/>
    <col min="6126" max="6126" width="7.85546875" customWidth="1"/>
    <col min="6127" max="6127" width="6.5703125" customWidth="1"/>
    <col min="6128" max="6128" width="59.85546875" customWidth="1"/>
    <col min="6129" max="6129" width="12.28515625" customWidth="1"/>
    <col min="6130" max="6130" width="10.85546875" customWidth="1"/>
    <col min="6131" max="6131" width="12" customWidth="1"/>
    <col min="6132" max="6132" width="10.140625" customWidth="1"/>
    <col min="6380" max="6380" width="6.85546875" customWidth="1"/>
    <col min="6381" max="6381" width="6.7109375" customWidth="1"/>
    <col min="6382" max="6382" width="7.85546875" customWidth="1"/>
    <col min="6383" max="6383" width="6.5703125" customWidth="1"/>
    <col min="6384" max="6384" width="59.85546875" customWidth="1"/>
    <col min="6385" max="6385" width="12.28515625" customWidth="1"/>
    <col min="6386" max="6386" width="10.85546875" customWidth="1"/>
    <col min="6387" max="6387" width="12" customWidth="1"/>
    <col min="6388" max="6388" width="10.140625" customWidth="1"/>
    <col min="6636" max="6636" width="6.85546875" customWidth="1"/>
    <col min="6637" max="6637" width="6.7109375" customWidth="1"/>
    <col min="6638" max="6638" width="7.85546875" customWidth="1"/>
    <col min="6639" max="6639" width="6.5703125" customWidth="1"/>
    <col min="6640" max="6640" width="59.85546875" customWidth="1"/>
    <col min="6641" max="6641" width="12.28515625" customWidth="1"/>
    <col min="6642" max="6642" width="10.85546875" customWidth="1"/>
    <col min="6643" max="6643" width="12" customWidth="1"/>
    <col min="6644" max="6644" width="10.140625" customWidth="1"/>
    <col min="6892" max="6892" width="6.85546875" customWidth="1"/>
    <col min="6893" max="6893" width="6.7109375" customWidth="1"/>
    <col min="6894" max="6894" width="7.85546875" customWidth="1"/>
    <col min="6895" max="6895" width="6.5703125" customWidth="1"/>
    <col min="6896" max="6896" width="59.85546875" customWidth="1"/>
    <col min="6897" max="6897" width="12.28515625" customWidth="1"/>
    <col min="6898" max="6898" width="10.85546875" customWidth="1"/>
    <col min="6899" max="6899" width="12" customWidth="1"/>
    <col min="6900" max="6900" width="10.140625" customWidth="1"/>
    <col min="7148" max="7148" width="6.85546875" customWidth="1"/>
    <col min="7149" max="7149" width="6.7109375" customWidth="1"/>
    <col min="7150" max="7150" width="7.85546875" customWidth="1"/>
    <col min="7151" max="7151" width="6.5703125" customWidth="1"/>
    <col min="7152" max="7152" width="59.85546875" customWidth="1"/>
    <col min="7153" max="7153" width="12.28515625" customWidth="1"/>
    <col min="7154" max="7154" width="10.85546875" customWidth="1"/>
    <col min="7155" max="7155" width="12" customWidth="1"/>
    <col min="7156" max="7156" width="10.140625" customWidth="1"/>
    <col min="7404" max="7404" width="6.85546875" customWidth="1"/>
    <col min="7405" max="7405" width="6.7109375" customWidth="1"/>
    <col min="7406" max="7406" width="7.85546875" customWidth="1"/>
    <col min="7407" max="7407" width="6.5703125" customWidth="1"/>
    <col min="7408" max="7408" width="59.85546875" customWidth="1"/>
    <col min="7409" max="7409" width="12.28515625" customWidth="1"/>
    <col min="7410" max="7410" width="10.85546875" customWidth="1"/>
    <col min="7411" max="7411" width="12" customWidth="1"/>
    <col min="7412" max="7412" width="10.140625" customWidth="1"/>
    <col min="7660" max="7660" width="6.85546875" customWidth="1"/>
    <col min="7661" max="7661" width="6.7109375" customWidth="1"/>
    <col min="7662" max="7662" width="7.85546875" customWidth="1"/>
    <col min="7663" max="7663" width="6.5703125" customWidth="1"/>
    <col min="7664" max="7664" width="59.85546875" customWidth="1"/>
    <col min="7665" max="7665" width="12.28515625" customWidth="1"/>
    <col min="7666" max="7666" width="10.85546875" customWidth="1"/>
    <col min="7667" max="7667" width="12" customWidth="1"/>
    <col min="7668" max="7668" width="10.140625" customWidth="1"/>
    <col min="7916" max="7916" width="6.85546875" customWidth="1"/>
    <col min="7917" max="7917" width="6.7109375" customWidth="1"/>
    <col min="7918" max="7918" width="7.85546875" customWidth="1"/>
    <col min="7919" max="7919" width="6.5703125" customWidth="1"/>
    <col min="7920" max="7920" width="59.85546875" customWidth="1"/>
    <col min="7921" max="7921" width="12.28515625" customWidth="1"/>
    <col min="7922" max="7922" width="10.85546875" customWidth="1"/>
    <col min="7923" max="7923" width="12" customWidth="1"/>
    <col min="7924" max="7924" width="10.140625" customWidth="1"/>
    <col min="8172" max="8172" width="6.85546875" customWidth="1"/>
    <col min="8173" max="8173" width="6.7109375" customWidth="1"/>
    <col min="8174" max="8174" width="7.85546875" customWidth="1"/>
    <col min="8175" max="8175" width="6.5703125" customWidth="1"/>
    <col min="8176" max="8176" width="59.85546875" customWidth="1"/>
    <col min="8177" max="8177" width="12.28515625" customWidth="1"/>
    <col min="8178" max="8178" width="10.85546875" customWidth="1"/>
    <col min="8179" max="8179" width="12" customWidth="1"/>
    <col min="8180" max="8180" width="10.140625" customWidth="1"/>
    <col min="8428" max="8428" width="6.85546875" customWidth="1"/>
    <col min="8429" max="8429" width="6.7109375" customWidth="1"/>
    <col min="8430" max="8430" width="7.85546875" customWidth="1"/>
    <col min="8431" max="8431" width="6.5703125" customWidth="1"/>
    <col min="8432" max="8432" width="59.85546875" customWidth="1"/>
    <col min="8433" max="8433" width="12.28515625" customWidth="1"/>
    <col min="8434" max="8434" width="10.85546875" customWidth="1"/>
    <col min="8435" max="8435" width="12" customWidth="1"/>
    <col min="8436" max="8436" width="10.140625" customWidth="1"/>
    <col min="8684" max="8684" width="6.85546875" customWidth="1"/>
    <col min="8685" max="8685" width="6.7109375" customWidth="1"/>
    <col min="8686" max="8686" width="7.85546875" customWidth="1"/>
    <col min="8687" max="8687" width="6.5703125" customWidth="1"/>
    <col min="8688" max="8688" width="59.85546875" customWidth="1"/>
    <col min="8689" max="8689" width="12.28515625" customWidth="1"/>
    <col min="8690" max="8690" width="10.85546875" customWidth="1"/>
    <col min="8691" max="8691" width="12" customWidth="1"/>
    <col min="8692" max="8692" width="10.140625" customWidth="1"/>
    <col min="8940" max="8940" width="6.85546875" customWidth="1"/>
    <col min="8941" max="8941" width="6.7109375" customWidth="1"/>
    <col min="8942" max="8942" width="7.85546875" customWidth="1"/>
    <col min="8943" max="8943" width="6.5703125" customWidth="1"/>
    <col min="8944" max="8944" width="59.85546875" customWidth="1"/>
    <col min="8945" max="8945" width="12.28515625" customWidth="1"/>
    <col min="8946" max="8946" width="10.85546875" customWidth="1"/>
    <col min="8947" max="8947" width="12" customWidth="1"/>
    <col min="8948" max="8948" width="10.140625" customWidth="1"/>
    <col min="9196" max="9196" width="6.85546875" customWidth="1"/>
    <col min="9197" max="9197" width="6.7109375" customWidth="1"/>
    <col min="9198" max="9198" width="7.85546875" customWidth="1"/>
    <col min="9199" max="9199" width="6.5703125" customWidth="1"/>
    <col min="9200" max="9200" width="59.85546875" customWidth="1"/>
    <col min="9201" max="9201" width="12.28515625" customWidth="1"/>
    <col min="9202" max="9202" width="10.85546875" customWidth="1"/>
    <col min="9203" max="9203" width="12" customWidth="1"/>
    <col min="9204" max="9204" width="10.140625" customWidth="1"/>
    <col min="9452" max="9452" width="6.85546875" customWidth="1"/>
    <col min="9453" max="9453" width="6.7109375" customWidth="1"/>
    <col min="9454" max="9454" width="7.85546875" customWidth="1"/>
    <col min="9455" max="9455" width="6.5703125" customWidth="1"/>
    <col min="9456" max="9456" width="59.85546875" customWidth="1"/>
    <col min="9457" max="9457" width="12.28515625" customWidth="1"/>
    <col min="9458" max="9458" width="10.85546875" customWidth="1"/>
    <col min="9459" max="9459" width="12" customWidth="1"/>
    <col min="9460" max="9460" width="10.140625" customWidth="1"/>
    <col min="9708" max="9708" width="6.85546875" customWidth="1"/>
    <col min="9709" max="9709" width="6.7109375" customWidth="1"/>
    <col min="9710" max="9710" width="7.85546875" customWidth="1"/>
    <col min="9711" max="9711" width="6.5703125" customWidth="1"/>
    <col min="9712" max="9712" width="59.85546875" customWidth="1"/>
    <col min="9713" max="9713" width="12.28515625" customWidth="1"/>
    <col min="9714" max="9714" width="10.85546875" customWidth="1"/>
    <col min="9715" max="9715" width="12" customWidth="1"/>
    <col min="9716" max="9716" width="10.140625" customWidth="1"/>
    <col min="9964" max="9964" width="6.85546875" customWidth="1"/>
    <col min="9965" max="9965" width="6.7109375" customWidth="1"/>
    <col min="9966" max="9966" width="7.85546875" customWidth="1"/>
    <col min="9967" max="9967" width="6.5703125" customWidth="1"/>
    <col min="9968" max="9968" width="59.85546875" customWidth="1"/>
    <col min="9969" max="9969" width="12.28515625" customWidth="1"/>
    <col min="9970" max="9970" width="10.85546875" customWidth="1"/>
    <col min="9971" max="9971" width="12" customWidth="1"/>
    <col min="9972" max="9972" width="10.140625" customWidth="1"/>
    <col min="10220" max="10220" width="6.85546875" customWidth="1"/>
    <col min="10221" max="10221" width="6.7109375" customWidth="1"/>
    <col min="10222" max="10222" width="7.85546875" customWidth="1"/>
    <col min="10223" max="10223" width="6.5703125" customWidth="1"/>
    <col min="10224" max="10224" width="59.85546875" customWidth="1"/>
    <col min="10225" max="10225" width="12.28515625" customWidth="1"/>
    <col min="10226" max="10226" width="10.85546875" customWidth="1"/>
    <col min="10227" max="10227" width="12" customWidth="1"/>
    <col min="10228" max="10228" width="10.140625" customWidth="1"/>
    <col min="10476" max="10476" width="6.85546875" customWidth="1"/>
    <col min="10477" max="10477" width="6.7109375" customWidth="1"/>
    <col min="10478" max="10478" width="7.85546875" customWidth="1"/>
    <col min="10479" max="10479" width="6.5703125" customWidth="1"/>
    <col min="10480" max="10480" width="59.85546875" customWidth="1"/>
    <col min="10481" max="10481" width="12.28515625" customWidth="1"/>
    <col min="10482" max="10482" width="10.85546875" customWidth="1"/>
    <col min="10483" max="10483" width="12" customWidth="1"/>
    <col min="10484" max="10484" width="10.140625" customWidth="1"/>
    <col min="10732" max="10732" width="6.85546875" customWidth="1"/>
    <col min="10733" max="10733" width="6.7109375" customWidth="1"/>
    <col min="10734" max="10734" width="7.85546875" customWidth="1"/>
    <col min="10735" max="10735" width="6.5703125" customWidth="1"/>
    <col min="10736" max="10736" width="59.85546875" customWidth="1"/>
    <col min="10737" max="10737" width="12.28515625" customWidth="1"/>
    <col min="10738" max="10738" width="10.85546875" customWidth="1"/>
    <col min="10739" max="10739" width="12" customWidth="1"/>
    <col min="10740" max="10740" width="10.140625" customWidth="1"/>
    <col min="10988" max="10988" width="6.85546875" customWidth="1"/>
    <col min="10989" max="10989" width="6.7109375" customWidth="1"/>
    <col min="10990" max="10990" width="7.85546875" customWidth="1"/>
    <col min="10991" max="10991" width="6.5703125" customWidth="1"/>
    <col min="10992" max="10992" width="59.85546875" customWidth="1"/>
    <col min="10993" max="10993" width="12.28515625" customWidth="1"/>
    <col min="10994" max="10994" width="10.85546875" customWidth="1"/>
    <col min="10995" max="10995" width="12" customWidth="1"/>
    <col min="10996" max="10996" width="10.140625" customWidth="1"/>
    <col min="11244" max="11244" width="6.85546875" customWidth="1"/>
    <col min="11245" max="11245" width="6.7109375" customWidth="1"/>
    <col min="11246" max="11246" width="7.85546875" customWidth="1"/>
    <col min="11247" max="11247" width="6.5703125" customWidth="1"/>
    <col min="11248" max="11248" width="59.85546875" customWidth="1"/>
    <col min="11249" max="11249" width="12.28515625" customWidth="1"/>
    <col min="11250" max="11250" width="10.85546875" customWidth="1"/>
    <col min="11251" max="11251" width="12" customWidth="1"/>
    <col min="11252" max="11252" width="10.140625" customWidth="1"/>
    <col min="11500" max="11500" width="6.85546875" customWidth="1"/>
    <col min="11501" max="11501" width="6.7109375" customWidth="1"/>
    <col min="11502" max="11502" width="7.85546875" customWidth="1"/>
    <col min="11503" max="11503" width="6.5703125" customWidth="1"/>
    <col min="11504" max="11504" width="59.85546875" customWidth="1"/>
    <col min="11505" max="11505" width="12.28515625" customWidth="1"/>
    <col min="11506" max="11506" width="10.85546875" customWidth="1"/>
    <col min="11507" max="11507" width="12" customWidth="1"/>
    <col min="11508" max="11508" width="10.140625" customWidth="1"/>
    <col min="11756" max="11756" width="6.85546875" customWidth="1"/>
    <col min="11757" max="11757" width="6.7109375" customWidth="1"/>
    <col min="11758" max="11758" width="7.85546875" customWidth="1"/>
    <col min="11759" max="11759" width="6.5703125" customWidth="1"/>
    <col min="11760" max="11760" width="59.85546875" customWidth="1"/>
    <col min="11761" max="11761" width="12.28515625" customWidth="1"/>
    <col min="11762" max="11762" width="10.85546875" customWidth="1"/>
    <col min="11763" max="11763" width="12" customWidth="1"/>
    <col min="11764" max="11764" width="10.140625" customWidth="1"/>
    <col min="12012" max="12012" width="6.85546875" customWidth="1"/>
    <col min="12013" max="12013" width="6.7109375" customWidth="1"/>
    <col min="12014" max="12014" width="7.85546875" customWidth="1"/>
    <col min="12015" max="12015" width="6.5703125" customWidth="1"/>
    <col min="12016" max="12016" width="59.85546875" customWidth="1"/>
    <col min="12017" max="12017" width="12.28515625" customWidth="1"/>
    <col min="12018" max="12018" width="10.85546875" customWidth="1"/>
    <col min="12019" max="12019" width="12" customWidth="1"/>
    <col min="12020" max="12020" width="10.140625" customWidth="1"/>
    <col min="12268" max="12268" width="6.85546875" customWidth="1"/>
    <col min="12269" max="12269" width="6.7109375" customWidth="1"/>
    <col min="12270" max="12270" width="7.85546875" customWidth="1"/>
    <col min="12271" max="12271" width="6.5703125" customWidth="1"/>
    <col min="12272" max="12272" width="59.85546875" customWidth="1"/>
    <col min="12273" max="12273" width="12.28515625" customWidth="1"/>
    <col min="12274" max="12274" width="10.85546875" customWidth="1"/>
    <col min="12275" max="12275" width="12" customWidth="1"/>
    <col min="12276" max="12276" width="10.140625" customWidth="1"/>
    <col min="12524" max="12524" width="6.85546875" customWidth="1"/>
    <col min="12525" max="12525" width="6.7109375" customWidth="1"/>
    <col min="12526" max="12526" width="7.85546875" customWidth="1"/>
    <col min="12527" max="12527" width="6.5703125" customWidth="1"/>
    <col min="12528" max="12528" width="59.85546875" customWidth="1"/>
    <col min="12529" max="12529" width="12.28515625" customWidth="1"/>
    <col min="12530" max="12530" width="10.85546875" customWidth="1"/>
    <col min="12531" max="12531" width="12" customWidth="1"/>
    <col min="12532" max="12532" width="10.140625" customWidth="1"/>
    <col min="12780" max="12780" width="6.85546875" customWidth="1"/>
    <col min="12781" max="12781" width="6.7109375" customWidth="1"/>
    <col min="12782" max="12782" width="7.85546875" customWidth="1"/>
    <col min="12783" max="12783" width="6.5703125" customWidth="1"/>
    <col min="12784" max="12784" width="59.85546875" customWidth="1"/>
    <col min="12785" max="12785" width="12.28515625" customWidth="1"/>
    <col min="12786" max="12786" width="10.85546875" customWidth="1"/>
    <col min="12787" max="12787" width="12" customWidth="1"/>
    <col min="12788" max="12788" width="10.140625" customWidth="1"/>
    <col min="13036" max="13036" width="6.85546875" customWidth="1"/>
    <col min="13037" max="13037" width="6.7109375" customWidth="1"/>
    <col min="13038" max="13038" width="7.85546875" customWidth="1"/>
    <col min="13039" max="13039" width="6.5703125" customWidth="1"/>
    <col min="13040" max="13040" width="59.85546875" customWidth="1"/>
    <col min="13041" max="13041" width="12.28515625" customWidth="1"/>
    <col min="13042" max="13042" width="10.85546875" customWidth="1"/>
    <col min="13043" max="13043" width="12" customWidth="1"/>
    <col min="13044" max="13044" width="10.140625" customWidth="1"/>
    <col min="13292" max="13292" width="6.85546875" customWidth="1"/>
    <col min="13293" max="13293" width="6.7109375" customWidth="1"/>
    <col min="13294" max="13294" width="7.85546875" customWidth="1"/>
    <col min="13295" max="13295" width="6.5703125" customWidth="1"/>
    <col min="13296" max="13296" width="59.85546875" customWidth="1"/>
    <col min="13297" max="13297" width="12.28515625" customWidth="1"/>
    <col min="13298" max="13298" width="10.85546875" customWidth="1"/>
    <col min="13299" max="13299" width="12" customWidth="1"/>
    <col min="13300" max="13300" width="10.140625" customWidth="1"/>
    <col min="13548" max="13548" width="6.85546875" customWidth="1"/>
    <col min="13549" max="13549" width="6.7109375" customWidth="1"/>
    <col min="13550" max="13550" width="7.85546875" customWidth="1"/>
    <col min="13551" max="13551" width="6.5703125" customWidth="1"/>
    <col min="13552" max="13552" width="59.85546875" customWidth="1"/>
    <col min="13553" max="13553" width="12.28515625" customWidth="1"/>
    <col min="13554" max="13554" width="10.85546875" customWidth="1"/>
    <col min="13555" max="13555" width="12" customWidth="1"/>
    <col min="13556" max="13556" width="10.140625" customWidth="1"/>
    <col min="13804" max="13804" width="6.85546875" customWidth="1"/>
    <col min="13805" max="13805" width="6.7109375" customWidth="1"/>
    <col min="13806" max="13806" width="7.85546875" customWidth="1"/>
    <col min="13807" max="13807" width="6.5703125" customWidth="1"/>
    <col min="13808" max="13808" width="59.85546875" customWidth="1"/>
    <col min="13809" max="13809" width="12.28515625" customWidth="1"/>
    <col min="13810" max="13810" width="10.85546875" customWidth="1"/>
    <col min="13811" max="13811" width="12" customWidth="1"/>
    <col min="13812" max="13812" width="10.140625" customWidth="1"/>
    <col min="14060" max="14060" width="6.85546875" customWidth="1"/>
    <col min="14061" max="14061" width="6.7109375" customWidth="1"/>
    <col min="14062" max="14062" width="7.85546875" customWidth="1"/>
    <col min="14063" max="14063" width="6.5703125" customWidth="1"/>
    <col min="14064" max="14064" width="59.85546875" customWidth="1"/>
    <col min="14065" max="14065" width="12.28515625" customWidth="1"/>
    <col min="14066" max="14066" width="10.85546875" customWidth="1"/>
    <col min="14067" max="14067" width="12" customWidth="1"/>
    <col min="14068" max="14068" width="10.140625" customWidth="1"/>
    <col min="14316" max="14316" width="6.85546875" customWidth="1"/>
    <col min="14317" max="14317" width="6.7109375" customWidth="1"/>
    <col min="14318" max="14318" width="7.85546875" customWidth="1"/>
    <col min="14319" max="14319" width="6.5703125" customWidth="1"/>
    <col min="14320" max="14320" width="59.85546875" customWidth="1"/>
    <col min="14321" max="14321" width="12.28515625" customWidth="1"/>
    <col min="14322" max="14322" width="10.85546875" customWidth="1"/>
    <col min="14323" max="14323" width="12" customWidth="1"/>
    <col min="14324" max="14324" width="10.140625" customWidth="1"/>
    <col min="14572" max="14572" width="6.85546875" customWidth="1"/>
    <col min="14573" max="14573" width="6.7109375" customWidth="1"/>
    <col min="14574" max="14574" width="7.85546875" customWidth="1"/>
    <col min="14575" max="14575" width="6.5703125" customWidth="1"/>
    <col min="14576" max="14576" width="59.85546875" customWidth="1"/>
    <col min="14577" max="14577" width="12.28515625" customWidth="1"/>
    <col min="14578" max="14578" width="10.85546875" customWidth="1"/>
    <col min="14579" max="14579" width="12" customWidth="1"/>
    <col min="14580" max="14580" width="10.140625" customWidth="1"/>
    <col min="14828" max="14828" width="6.85546875" customWidth="1"/>
    <col min="14829" max="14829" width="6.7109375" customWidth="1"/>
    <col min="14830" max="14830" width="7.85546875" customWidth="1"/>
    <col min="14831" max="14831" width="6.5703125" customWidth="1"/>
    <col min="14832" max="14832" width="59.85546875" customWidth="1"/>
    <col min="14833" max="14833" width="12.28515625" customWidth="1"/>
    <col min="14834" max="14834" width="10.85546875" customWidth="1"/>
    <col min="14835" max="14835" width="12" customWidth="1"/>
    <col min="14836" max="14836" width="10.140625" customWidth="1"/>
    <col min="15084" max="15084" width="6.85546875" customWidth="1"/>
    <col min="15085" max="15085" width="6.7109375" customWidth="1"/>
    <col min="15086" max="15086" width="7.85546875" customWidth="1"/>
    <col min="15087" max="15087" width="6.5703125" customWidth="1"/>
    <col min="15088" max="15088" width="59.85546875" customWidth="1"/>
    <col min="15089" max="15089" width="12.28515625" customWidth="1"/>
    <col min="15090" max="15090" width="10.85546875" customWidth="1"/>
    <col min="15091" max="15091" width="12" customWidth="1"/>
    <col min="15092" max="15092" width="10.140625" customWidth="1"/>
    <col min="15340" max="15340" width="6.85546875" customWidth="1"/>
    <col min="15341" max="15341" width="6.7109375" customWidth="1"/>
    <col min="15342" max="15342" width="7.85546875" customWidth="1"/>
    <col min="15343" max="15343" width="6.5703125" customWidth="1"/>
    <col min="15344" max="15344" width="59.85546875" customWidth="1"/>
    <col min="15345" max="15345" width="12.28515625" customWidth="1"/>
    <col min="15346" max="15346" width="10.85546875" customWidth="1"/>
    <col min="15347" max="15347" width="12" customWidth="1"/>
    <col min="15348" max="15348" width="10.140625" customWidth="1"/>
    <col min="15596" max="15596" width="6.85546875" customWidth="1"/>
    <col min="15597" max="15597" width="6.7109375" customWidth="1"/>
    <col min="15598" max="15598" width="7.85546875" customWidth="1"/>
    <col min="15599" max="15599" width="6.5703125" customWidth="1"/>
    <col min="15600" max="15600" width="59.85546875" customWidth="1"/>
    <col min="15601" max="15601" width="12.28515625" customWidth="1"/>
    <col min="15602" max="15602" width="10.85546875" customWidth="1"/>
    <col min="15603" max="15603" width="12" customWidth="1"/>
    <col min="15604" max="15604" width="10.140625" customWidth="1"/>
    <col min="15852" max="15852" width="6.85546875" customWidth="1"/>
    <col min="15853" max="15853" width="6.7109375" customWidth="1"/>
    <col min="15854" max="15854" width="7.85546875" customWidth="1"/>
    <col min="15855" max="15855" width="6.5703125" customWidth="1"/>
    <col min="15856" max="15856" width="59.85546875" customWidth="1"/>
    <col min="15857" max="15857" width="12.28515625" customWidth="1"/>
    <col min="15858" max="15858" width="10.85546875" customWidth="1"/>
    <col min="15859" max="15859" width="12" customWidth="1"/>
    <col min="15860" max="15860" width="10.140625" customWidth="1"/>
    <col min="16108" max="16108" width="6.85546875" customWidth="1"/>
    <col min="16109" max="16109" width="6.7109375" customWidth="1"/>
    <col min="16110" max="16110" width="7.85546875" customWidth="1"/>
    <col min="16111" max="16111" width="6.5703125" customWidth="1"/>
    <col min="16112" max="16112" width="59.85546875" customWidth="1"/>
    <col min="16113" max="16113" width="12.28515625" customWidth="1"/>
    <col min="16114" max="16114" width="10.85546875" customWidth="1"/>
    <col min="16115" max="16115" width="12" customWidth="1"/>
    <col min="16116" max="16116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77"/>
      <c r="G3" s="77"/>
      <c r="H3" s="91"/>
      <c r="I3" s="91"/>
    </row>
    <row r="4" spans="1:9" s="5" customFormat="1" ht="36">
      <c r="A4" s="6" t="s">
        <v>2</v>
      </c>
      <c r="B4" s="6" t="s">
        <v>3</v>
      </c>
      <c r="C4" s="6" t="s">
        <v>4</v>
      </c>
      <c r="D4" s="7" t="s">
        <v>5</v>
      </c>
      <c r="E4" s="8"/>
      <c r="F4" s="78" t="s">
        <v>406</v>
      </c>
      <c r="G4" s="78" t="s">
        <v>437</v>
      </c>
      <c r="H4" s="92" t="s">
        <v>436</v>
      </c>
      <c r="I4" s="92" t="s">
        <v>432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79"/>
      <c r="G5" s="79"/>
      <c r="H5" s="93"/>
      <c r="I5" s="93"/>
    </row>
    <row r="6" spans="1:9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7</v>
      </c>
      <c r="H6" s="12">
        <v>8</v>
      </c>
      <c r="I6" s="12">
        <v>9</v>
      </c>
    </row>
    <row r="7" spans="1:9" s="17" customFormat="1" ht="12.75">
      <c r="A7" s="11"/>
      <c r="B7" s="14"/>
      <c r="C7" s="14"/>
      <c r="D7" s="15"/>
      <c r="E7" s="16" t="s">
        <v>8</v>
      </c>
      <c r="F7" s="80"/>
      <c r="G7" s="80"/>
      <c r="H7" s="94"/>
      <c r="I7" s="94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81">
        <f t="shared" ref="F8:G8" si="0">SUM(F9+F19+F27)</f>
        <v>7851000</v>
      </c>
      <c r="G8" s="81">
        <f t="shared" si="0"/>
        <v>5888250</v>
      </c>
      <c r="H8" s="95">
        <f t="shared" ref="H8" si="1">SUM(H9+H19+H27)</f>
        <v>7296878.0600000005</v>
      </c>
      <c r="I8" s="95">
        <f>SUM(H8/(G8/100))</f>
        <v>123.92269451874496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82">
        <f t="shared" ref="F9:G9" si="2">SUM(F10+F14+F16)</f>
        <v>1388000</v>
      </c>
      <c r="G9" s="82">
        <f t="shared" si="2"/>
        <v>1041000</v>
      </c>
      <c r="H9" s="96">
        <f t="shared" ref="H9" si="3">SUM(H10+H14+H16)</f>
        <v>2125774.4500000002</v>
      </c>
      <c r="I9" s="95">
        <f t="shared" ref="I9:I72" si="4">SUM(H9/(G9/100))</f>
        <v>204.20503842459175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83">
        <f t="shared" ref="F10:G10" si="5">SUM(F11+F12+F13)</f>
        <v>323000</v>
      </c>
      <c r="G10" s="83">
        <f t="shared" si="5"/>
        <v>242250</v>
      </c>
      <c r="H10" s="97">
        <f t="shared" ref="H10" si="6">SUM(H11+H12+H13)</f>
        <v>258645.13</v>
      </c>
      <c r="I10" s="95">
        <f t="shared" si="4"/>
        <v>106.76785552115584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84">
        <v>33000</v>
      </c>
      <c r="G11" s="84">
        <f>SUM(F11/12)*9</f>
        <v>24750</v>
      </c>
      <c r="H11" s="98">
        <v>35048.379999999997</v>
      </c>
      <c r="I11" s="95">
        <f t="shared" si="4"/>
        <v>141.60961616161615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84">
        <v>40000</v>
      </c>
      <c r="G12" s="84">
        <f t="shared" ref="G12:G13" si="7">SUM(F12/12)*9</f>
        <v>30000</v>
      </c>
      <c r="H12" s="98">
        <v>39121.25</v>
      </c>
      <c r="I12" s="95">
        <f t="shared" si="4"/>
        <v>130.40416666666667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84">
        <v>250000</v>
      </c>
      <c r="G13" s="84">
        <f t="shared" si="7"/>
        <v>187500</v>
      </c>
      <c r="H13" s="98">
        <v>184475.5</v>
      </c>
      <c r="I13" s="95">
        <f t="shared" si="4"/>
        <v>98.386933333333332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82">
        <f t="shared" ref="F14:H14" si="8">SUM(F15)</f>
        <v>15000</v>
      </c>
      <c r="G14" s="82">
        <f t="shared" si="8"/>
        <v>11250</v>
      </c>
      <c r="H14" s="96">
        <f t="shared" si="8"/>
        <v>25361.89</v>
      </c>
      <c r="I14" s="95">
        <f t="shared" si="4"/>
        <v>225.43902222222221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84">
        <v>15000</v>
      </c>
      <c r="G15" s="84">
        <f>SUM(F15/12)*9</f>
        <v>11250</v>
      </c>
      <c r="H15" s="98">
        <v>25361.89</v>
      </c>
      <c r="I15" s="95">
        <f t="shared" si="4"/>
        <v>225.43902222222221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82">
        <f t="shared" ref="F16:G16" si="9">SUM(F17+F18)</f>
        <v>1050000</v>
      </c>
      <c r="G16" s="82">
        <f t="shared" si="9"/>
        <v>787500</v>
      </c>
      <c r="H16" s="96">
        <f t="shared" ref="H16" si="10">SUM(H17+H18)</f>
        <v>1841767.4300000002</v>
      </c>
      <c r="I16" s="95">
        <f t="shared" si="4"/>
        <v>233.87522920634922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84">
        <v>350000</v>
      </c>
      <c r="G17" s="84">
        <f>SUM(F17/12)*9</f>
        <v>262500</v>
      </c>
      <c r="H17" s="98">
        <v>630523.87</v>
      </c>
      <c r="I17" s="95">
        <f t="shared" si="4"/>
        <v>240.19956952380952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84">
        <v>700000</v>
      </c>
      <c r="G18" s="84">
        <f>SUM(F18/12)*9</f>
        <v>525000</v>
      </c>
      <c r="H18" s="98">
        <v>1211243.56</v>
      </c>
      <c r="I18" s="95">
        <f t="shared" si="4"/>
        <v>230.71305904761905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82">
        <f t="shared" ref="F19:H19" si="11">SUM(F20)</f>
        <v>2070000</v>
      </c>
      <c r="G19" s="82">
        <f t="shared" si="11"/>
        <v>1552500</v>
      </c>
      <c r="H19" s="96">
        <f t="shared" si="11"/>
        <v>1736949.7</v>
      </c>
      <c r="I19" s="95">
        <f t="shared" si="4"/>
        <v>111.88081803542673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82">
        <f t="shared" ref="F20:G20" si="12">SUM(F21:F26)</f>
        <v>2070000</v>
      </c>
      <c r="G20" s="82">
        <f t="shared" si="12"/>
        <v>1552500</v>
      </c>
      <c r="H20" s="96">
        <f t="shared" ref="H20" si="13">SUM(H21:H26)</f>
        <v>1736949.7</v>
      </c>
      <c r="I20" s="95">
        <f t="shared" si="4"/>
        <v>111.88081803542673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84">
        <v>1540000</v>
      </c>
      <c r="G21" s="84">
        <f t="shared" ref="G21:G26" si="14">SUM(F21/12)*9</f>
        <v>1155000</v>
      </c>
      <c r="H21" s="98">
        <v>1188095.28</v>
      </c>
      <c r="I21" s="95">
        <f t="shared" si="4"/>
        <v>102.86539220779221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84">
        <v>190000</v>
      </c>
      <c r="G22" s="84">
        <f t="shared" si="14"/>
        <v>142500</v>
      </c>
      <c r="H22" s="98">
        <v>152641.01</v>
      </c>
      <c r="I22" s="95">
        <f t="shared" si="4"/>
        <v>107.11649824561404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84">
        <v>10000</v>
      </c>
      <c r="G23" s="84">
        <f t="shared" si="14"/>
        <v>7500</v>
      </c>
      <c r="H23" s="98">
        <v>9959.02</v>
      </c>
      <c r="I23" s="95">
        <f t="shared" si="4"/>
        <v>132.78693333333334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84">
        <v>100000</v>
      </c>
      <c r="G24" s="84">
        <f t="shared" si="14"/>
        <v>75000</v>
      </c>
      <c r="H24" s="98">
        <v>155773.54</v>
      </c>
      <c r="I24" s="95">
        <f t="shared" si="4"/>
        <v>207.69805333333335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84">
        <v>110000</v>
      </c>
      <c r="G25" s="84">
        <f t="shared" si="14"/>
        <v>82500</v>
      </c>
      <c r="H25" s="98">
        <v>87497.65</v>
      </c>
      <c r="I25" s="95">
        <f t="shared" si="4"/>
        <v>106.05775757575756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84">
        <v>120000</v>
      </c>
      <c r="G26" s="84">
        <f t="shared" si="14"/>
        <v>90000</v>
      </c>
      <c r="H26" s="98">
        <v>142983.20000000001</v>
      </c>
      <c r="I26" s="95">
        <f t="shared" si="4"/>
        <v>158.87022222222222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82">
        <f>SUM(F30+F32+F28)</f>
        <v>4393000</v>
      </c>
      <c r="G27" s="82">
        <f>SUM(G30+G32+G28)</f>
        <v>3294750</v>
      </c>
      <c r="H27" s="96">
        <f>SUM(H30+H32+H28)</f>
        <v>3434153.9099999997</v>
      </c>
      <c r="I27" s="95">
        <f t="shared" si="4"/>
        <v>104.23109219212382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388</v>
      </c>
      <c r="F28" s="82">
        <f t="shared" ref="F28:H30" si="15">SUM(F29)</f>
        <v>200000</v>
      </c>
      <c r="G28" s="82">
        <f t="shared" si="15"/>
        <v>150000</v>
      </c>
      <c r="H28" s="96">
        <f t="shared" si="15"/>
        <v>113289.65</v>
      </c>
      <c r="I28" s="95">
        <f t="shared" si="4"/>
        <v>75.52643333333333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388</v>
      </c>
      <c r="F29" s="84">
        <v>200000</v>
      </c>
      <c r="G29" s="84">
        <f>SUM(F29/12)*9</f>
        <v>150000</v>
      </c>
      <c r="H29" s="98">
        <v>113289.65</v>
      </c>
      <c r="I29" s="95">
        <f t="shared" si="4"/>
        <v>75.52643333333333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82">
        <f t="shared" si="15"/>
        <v>400000</v>
      </c>
      <c r="G30" s="82">
        <f t="shared" si="15"/>
        <v>300000</v>
      </c>
      <c r="H30" s="96">
        <f t="shared" si="15"/>
        <v>308709.13</v>
      </c>
      <c r="I30" s="95">
        <f t="shared" si="4"/>
        <v>102.90304333333333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84">
        <v>400000</v>
      </c>
      <c r="G31" s="84">
        <f>SUM(F31/12)*9</f>
        <v>300000</v>
      </c>
      <c r="H31" s="98">
        <v>308709.13</v>
      </c>
      <c r="I31" s="95">
        <f t="shared" si="4"/>
        <v>102.90304333333333</v>
      </c>
    </row>
    <row r="32" spans="1:9" s="25" customFormat="1" ht="13.5">
      <c r="A32" s="22"/>
      <c r="B32" s="22">
        <v>717140</v>
      </c>
      <c r="C32" s="22"/>
      <c r="D32" s="23" t="s">
        <v>279</v>
      </c>
      <c r="E32" s="24" t="s">
        <v>51</v>
      </c>
      <c r="F32" s="82">
        <f t="shared" ref="F32:H32" si="16">SUM(F33)</f>
        <v>3793000</v>
      </c>
      <c r="G32" s="82">
        <f t="shared" si="16"/>
        <v>2844750</v>
      </c>
      <c r="H32" s="96">
        <f t="shared" si="16"/>
        <v>3012155.13</v>
      </c>
      <c r="I32" s="95">
        <f t="shared" si="4"/>
        <v>105.88470445557606</v>
      </c>
    </row>
    <row r="33" spans="1:9" s="29" customFormat="1" ht="13.5">
      <c r="A33" s="26"/>
      <c r="B33" s="26"/>
      <c r="C33" s="26">
        <v>717141</v>
      </c>
      <c r="D33" s="27" t="s">
        <v>387</v>
      </c>
      <c r="E33" s="28" t="s">
        <v>51</v>
      </c>
      <c r="F33" s="84">
        <v>3793000</v>
      </c>
      <c r="G33" s="84">
        <f>SUM(F33/12)*9</f>
        <v>2844750</v>
      </c>
      <c r="H33" s="98">
        <v>3012155.13</v>
      </c>
      <c r="I33" s="95">
        <f t="shared" si="4"/>
        <v>105.88470445557606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82">
        <f t="shared" ref="F34:G34" si="17">SUM(F35+F45+F50+F53+F56+F70+F86+F90+F94)</f>
        <v>6034000</v>
      </c>
      <c r="G34" s="82">
        <f t="shared" si="17"/>
        <v>4525500</v>
      </c>
      <c r="H34" s="96">
        <f t="shared" ref="H34" si="18">SUM(H35+H45+H50+H53+H56+H70+H86+H90+H94)</f>
        <v>3643232.1300000004</v>
      </c>
      <c r="I34" s="95">
        <f t="shared" si="4"/>
        <v>80.504521710308268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82">
        <f t="shared" ref="F35:G35" si="19">SUM(F36+F38+F43)</f>
        <v>990000</v>
      </c>
      <c r="G35" s="82">
        <f t="shared" si="19"/>
        <v>742500</v>
      </c>
      <c r="H35" s="96">
        <f t="shared" ref="H35" si="20">SUM(H36+H38+H43)</f>
        <v>231571.82</v>
      </c>
      <c r="I35" s="95">
        <f t="shared" si="4"/>
        <v>31.188123905723906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82">
        <f t="shared" ref="F36:H36" si="21">SUM(F37)</f>
        <v>10000</v>
      </c>
      <c r="G36" s="82">
        <f t="shared" si="21"/>
        <v>7500</v>
      </c>
      <c r="H36" s="96">
        <f t="shared" si="21"/>
        <v>13220.8</v>
      </c>
      <c r="I36" s="95">
        <f t="shared" si="4"/>
        <v>176.27733333333333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84">
        <v>10000</v>
      </c>
      <c r="G37" s="84">
        <f>SUM(F37/12)*9</f>
        <v>7500</v>
      </c>
      <c r="H37" s="98">
        <v>13220.8</v>
      </c>
      <c r="I37" s="95">
        <f t="shared" si="4"/>
        <v>176.27733333333333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82">
        <f t="shared" ref="F38:G38" si="22">SUM(F39+F40+F42+F41)</f>
        <v>680000</v>
      </c>
      <c r="G38" s="82">
        <f t="shared" si="22"/>
        <v>510000</v>
      </c>
      <c r="H38" s="96">
        <f t="shared" ref="H38" si="23">SUM(H39+H40+H42+H41)</f>
        <v>218351.02000000002</v>
      </c>
      <c r="I38" s="95">
        <f t="shared" si="4"/>
        <v>42.813925490196084</v>
      </c>
    </row>
    <row r="39" spans="1:9" s="29" customFormat="1" ht="13.5">
      <c r="A39" s="26"/>
      <c r="B39" s="26"/>
      <c r="C39" s="26">
        <v>721121</v>
      </c>
      <c r="D39" s="27" t="s">
        <v>62</v>
      </c>
      <c r="E39" s="28" t="s">
        <v>63</v>
      </c>
      <c r="F39" s="84">
        <v>80000</v>
      </c>
      <c r="G39" s="84">
        <f>SUM(F39/12)*9</f>
        <v>60000</v>
      </c>
      <c r="H39" s="98">
        <v>0</v>
      </c>
      <c r="I39" s="95">
        <f t="shared" si="4"/>
        <v>0</v>
      </c>
    </row>
    <row r="40" spans="1:9" s="29" customFormat="1" ht="13.5">
      <c r="A40" s="26"/>
      <c r="B40" s="26"/>
      <c r="C40" s="26">
        <v>721122</v>
      </c>
      <c r="D40" s="27" t="s">
        <v>64</v>
      </c>
      <c r="E40" s="28" t="s">
        <v>65</v>
      </c>
      <c r="F40" s="84">
        <v>400000</v>
      </c>
      <c r="G40" s="84">
        <f>SUM(F40/12)*9</f>
        <v>300000</v>
      </c>
      <c r="H40" s="98">
        <v>136566.22</v>
      </c>
      <c r="I40" s="95">
        <f t="shared" si="4"/>
        <v>45.522073333333331</v>
      </c>
    </row>
    <row r="41" spans="1:9" s="29" customFormat="1" ht="13.5">
      <c r="A41" s="26"/>
      <c r="B41" s="26"/>
      <c r="C41" s="26">
        <v>721124</v>
      </c>
      <c r="D41" s="27" t="s">
        <v>66</v>
      </c>
      <c r="E41" s="28" t="s">
        <v>67</v>
      </c>
      <c r="F41" s="84">
        <v>200000</v>
      </c>
      <c r="G41" s="84">
        <f>SUM(F41/12)*9</f>
        <v>150000</v>
      </c>
      <c r="H41" s="98">
        <v>81784.800000000003</v>
      </c>
      <c r="I41" s="95">
        <f t="shared" si="4"/>
        <v>54.523200000000003</v>
      </c>
    </row>
    <row r="42" spans="1:9" s="29" customFormat="1" ht="13.5" hidden="1">
      <c r="A42" s="26"/>
      <c r="B42" s="26"/>
      <c r="C42" s="26">
        <v>721124</v>
      </c>
      <c r="D42" s="27" t="s">
        <v>66</v>
      </c>
      <c r="E42" s="28" t="s">
        <v>68</v>
      </c>
      <c r="F42" s="84">
        <v>0</v>
      </c>
      <c r="G42" s="84">
        <v>0</v>
      </c>
      <c r="H42" s="98">
        <v>0</v>
      </c>
      <c r="I42" s="95" t="e">
        <f t="shared" si="4"/>
        <v>#DIV/0!</v>
      </c>
    </row>
    <row r="43" spans="1:9" s="25" customFormat="1" ht="13.5">
      <c r="A43" s="22"/>
      <c r="B43" s="22">
        <v>721190</v>
      </c>
      <c r="C43" s="22"/>
      <c r="D43" s="23" t="s">
        <v>69</v>
      </c>
      <c r="E43" s="24" t="s">
        <v>70</v>
      </c>
      <c r="F43" s="82">
        <f t="shared" ref="F43:H43" si="24">SUM(F44)</f>
        <v>300000</v>
      </c>
      <c r="G43" s="82">
        <f t="shared" si="24"/>
        <v>225000</v>
      </c>
      <c r="H43" s="96">
        <f t="shared" si="24"/>
        <v>0</v>
      </c>
      <c r="I43" s="95">
        <f t="shared" si="4"/>
        <v>0</v>
      </c>
    </row>
    <row r="44" spans="1:9" s="29" customFormat="1" ht="13.5">
      <c r="A44" s="26"/>
      <c r="B44" s="26"/>
      <c r="C44" s="26">
        <v>721191</v>
      </c>
      <c r="D44" s="27" t="s">
        <v>71</v>
      </c>
      <c r="E44" s="28" t="s">
        <v>72</v>
      </c>
      <c r="F44" s="84">
        <v>300000</v>
      </c>
      <c r="G44" s="84">
        <f>SUM(F44/12)*9</f>
        <v>225000</v>
      </c>
      <c r="H44" s="98">
        <v>0</v>
      </c>
      <c r="I44" s="95">
        <f t="shared" si="4"/>
        <v>0</v>
      </c>
    </row>
    <row r="45" spans="1:9" s="25" customFormat="1" ht="13.5">
      <c r="A45" s="31">
        <v>721200</v>
      </c>
      <c r="B45" s="31"/>
      <c r="C45" s="31"/>
      <c r="D45" s="32" t="s">
        <v>73</v>
      </c>
      <c r="E45" s="33" t="s">
        <v>74</v>
      </c>
      <c r="F45" s="85">
        <f t="shared" ref="F45:G45" si="25">SUM(F46+F48)</f>
        <v>23000</v>
      </c>
      <c r="G45" s="85">
        <f t="shared" si="25"/>
        <v>17250</v>
      </c>
      <c r="H45" s="99">
        <f t="shared" ref="H45" si="26">SUM(H46+H48)</f>
        <v>40628.57</v>
      </c>
      <c r="I45" s="95">
        <f t="shared" si="4"/>
        <v>235.52794202898551</v>
      </c>
    </row>
    <row r="46" spans="1:9" s="25" customFormat="1" ht="13.5">
      <c r="A46" s="22"/>
      <c r="B46" s="22">
        <v>721210</v>
      </c>
      <c r="C46" s="22"/>
      <c r="D46" s="23" t="s">
        <v>75</v>
      </c>
      <c r="E46" s="24" t="s">
        <v>76</v>
      </c>
      <c r="F46" s="82">
        <f t="shared" ref="F46:H46" si="27">SUM(F47)</f>
        <v>3000</v>
      </c>
      <c r="G46" s="82">
        <f t="shared" si="27"/>
        <v>2250</v>
      </c>
      <c r="H46" s="96">
        <f t="shared" si="27"/>
        <v>2501.81</v>
      </c>
      <c r="I46" s="95">
        <f t="shared" si="4"/>
        <v>111.19155555555555</v>
      </c>
    </row>
    <row r="47" spans="1:9" s="29" customFormat="1" ht="13.5">
      <c r="A47" s="26"/>
      <c r="B47" s="26"/>
      <c r="C47" s="26">
        <v>721211</v>
      </c>
      <c r="D47" s="27" t="s">
        <v>77</v>
      </c>
      <c r="E47" s="28" t="s">
        <v>78</v>
      </c>
      <c r="F47" s="84">
        <v>3000</v>
      </c>
      <c r="G47" s="84">
        <f>SUM(F47/12)*9</f>
        <v>2250</v>
      </c>
      <c r="H47" s="98">
        <v>2501.81</v>
      </c>
      <c r="I47" s="95">
        <f t="shared" si="4"/>
        <v>111.19155555555555</v>
      </c>
    </row>
    <row r="48" spans="1:9" s="25" customFormat="1" ht="13.5">
      <c r="A48" s="22"/>
      <c r="B48" s="22">
        <v>721230</v>
      </c>
      <c r="C48" s="22"/>
      <c r="D48" s="23" t="s">
        <v>79</v>
      </c>
      <c r="E48" s="24" t="s">
        <v>80</v>
      </c>
      <c r="F48" s="82">
        <f t="shared" ref="F48:H48" si="28">SUM(F49)</f>
        <v>20000</v>
      </c>
      <c r="G48" s="82">
        <f t="shared" si="28"/>
        <v>15000</v>
      </c>
      <c r="H48" s="96">
        <f t="shared" si="28"/>
        <v>38126.76</v>
      </c>
      <c r="I48" s="95">
        <f t="shared" si="4"/>
        <v>254.17840000000001</v>
      </c>
    </row>
    <row r="49" spans="1:9" s="29" customFormat="1" ht="13.5" customHeight="1">
      <c r="A49" s="26"/>
      <c r="B49" s="26"/>
      <c r="C49" s="26">
        <v>721239</v>
      </c>
      <c r="D49" s="27" t="s">
        <v>81</v>
      </c>
      <c r="E49" s="28" t="s">
        <v>82</v>
      </c>
      <c r="F49" s="84">
        <v>20000</v>
      </c>
      <c r="G49" s="84">
        <f>SUM(F49/12)*9</f>
        <v>15000</v>
      </c>
      <c r="H49" s="98">
        <v>38126.76</v>
      </c>
      <c r="I49" s="95">
        <f t="shared" si="4"/>
        <v>254.17840000000001</v>
      </c>
    </row>
    <row r="50" spans="1:9" s="25" customFormat="1" ht="13.5">
      <c r="A50" s="22">
        <v>722100</v>
      </c>
      <c r="B50" s="22"/>
      <c r="C50" s="22"/>
      <c r="D50" s="23" t="s">
        <v>83</v>
      </c>
      <c r="E50" s="24" t="s">
        <v>84</v>
      </c>
      <c r="F50" s="82">
        <f t="shared" ref="F50:H51" si="29">SUM(F51)</f>
        <v>200000</v>
      </c>
      <c r="G50" s="82">
        <f t="shared" si="29"/>
        <v>150000</v>
      </c>
      <c r="H50" s="96">
        <f t="shared" si="29"/>
        <v>161381.70000000001</v>
      </c>
      <c r="I50" s="95">
        <f t="shared" si="4"/>
        <v>107.5878</v>
      </c>
    </row>
    <row r="51" spans="1:9" s="25" customFormat="1" ht="13.5">
      <c r="A51" s="22"/>
      <c r="B51" s="22">
        <v>722130</v>
      </c>
      <c r="C51" s="22"/>
      <c r="D51" s="23" t="s">
        <v>85</v>
      </c>
      <c r="E51" s="24" t="s">
        <v>86</v>
      </c>
      <c r="F51" s="82">
        <f t="shared" si="29"/>
        <v>200000</v>
      </c>
      <c r="G51" s="82">
        <f t="shared" si="29"/>
        <v>150000</v>
      </c>
      <c r="H51" s="96">
        <f t="shared" si="29"/>
        <v>161381.70000000001</v>
      </c>
      <c r="I51" s="95">
        <f t="shared" si="4"/>
        <v>107.5878</v>
      </c>
    </row>
    <row r="52" spans="1:9" s="29" customFormat="1" ht="13.5">
      <c r="A52" s="34"/>
      <c r="B52" s="34"/>
      <c r="C52" s="34">
        <v>722131</v>
      </c>
      <c r="D52" s="35" t="s">
        <v>87</v>
      </c>
      <c r="E52" s="36" t="s">
        <v>88</v>
      </c>
      <c r="F52" s="86">
        <v>200000</v>
      </c>
      <c r="G52" s="84">
        <f>SUM(F52/12)*9</f>
        <v>150000</v>
      </c>
      <c r="H52" s="100">
        <v>161381.70000000001</v>
      </c>
      <c r="I52" s="95">
        <f t="shared" si="4"/>
        <v>107.5878</v>
      </c>
    </row>
    <row r="53" spans="1:9" s="25" customFormat="1" ht="13.5">
      <c r="A53" s="22">
        <v>722300</v>
      </c>
      <c r="B53" s="22"/>
      <c r="C53" s="22"/>
      <c r="D53" s="23" t="s">
        <v>89</v>
      </c>
      <c r="E53" s="24" t="s">
        <v>90</v>
      </c>
      <c r="F53" s="82">
        <f t="shared" ref="F53:H54" si="30">SUM(F54)</f>
        <v>600000</v>
      </c>
      <c r="G53" s="82">
        <f t="shared" si="30"/>
        <v>450000</v>
      </c>
      <c r="H53" s="96">
        <f t="shared" si="30"/>
        <v>527428.56000000006</v>
      </c>
      <c r="I53" s="95">
        <f t="shared" si="4"/>
        <v>117.20634666666668</v>
      </c>
    </row>
    <row r="54" spans="1:9" s="25" customFormat="1" ht="13.5">
      <c r="A54" s="22"/>
      <c r="B54" s="22">
        <v>722320</v>
      </c>
      <c r="C54" s="22"/>
      <c r="D54" s="23" t="s">
        <v>91</v>
      </c>
      <c r="E54" s="24" t="s">
        <v>92</v>
      </c>
      <c r="F54" s="82">
        <f t="shared" si="30"/>
        <v>600000</v>
      </c>
      <c r="G54" s="82">
        <f t="shared" si="30"/>
        <v>450000</v>
      </c>
      <c r="H54" s="96">
        <f t="shared" si="30"/>
        <v>527428.56000000006</v>
      </c>
      <c r="I54" s="95">
        <f t="shared" si="4"/>
        <v>117.20634666666668</v>
      </c>
    </row>
    <row r="55" spans="1:9" s="29" customFormat="1" ht="13.5">
      <c r="A55" s="26"/>
      <c r="B55" s="26"/>
      <c r="C55" s="26">
        <v>722322</v>
      </c>
      <c r="D55" s="27" t="s">
        <v>93</v>
      </c>
      <c r="E55" s="28" t="s">
        <v>94</v>
      </c>
      <c r="F55" s="84">
        <v>600000</v>
      </c>
      <c r="G55" s="84">
        <f>SUM(F55/12)*9</f>
        <v>450000</v>
      </c>
      <c r="H55" s="98">
        <v>527428.56000000006</v>
      </c>
      <c r="I55" s="95">
        <f t="shared" si="4"/>
        <v>117.20634666666668</v>
      </c>
    </row>
    <row r="56" spans="1:9" s="25" customFormat="1" ht="13.5">
      <c r="A56" s="22">
        <v>722400</v>
      </c>
      <c r="B56" s="22"/>
      <c r="C56" s="22"/>
      <c r="D56" s="23" t="s">
        <v>95</v>
      </c>
      <c r="E56" s="24" t="s">
        <v>96</v>
      </c>
      <c r="F56" s="82">
        <f t="shared" ref="F56:G56" si="31">SUM(F57+F63+F65+F67)</f>
        <v>1585000</v>
      </c>
      <c r="G56" s="82">
        <f t="shared" si="31"/>
        <v>1188750</v>
      </c>
      <c r="H56" s="96">
        <f t="shared" ref="H56" si="32">SUM(H57+H63+H65+H67)</f>
        <v>948124.76000000013</v>
      </c>
      <c r="I56" s="95">
        <f t="shared" si="4"/>
        <v>79.758129127234497</v>
      </c>
    </row>
    <row r="57" spans="1:9" s="25" customFormat="1" ht="13.5">
      <c r="A57" s="22"/>
      <c r="B57" s="22">
        <v>722430</v>
      </c>
      <c r="C57" s="22"/>
      <c r="D57" s="23" t="s">
        <v>97</v>
      </c>
      <c r="E57" s="24" t="s">
        <v>98</v>
      </c>
      <c r="F57" s="82">
        <f t="shared" ref="F57:G57" si="33">SUM(F58:F62)</f>
        <v>1420000</v>
      </c>
      <c r="G57" s="82">
        <f t="shared" si="33"/>
        <v>1065000</v>
      </c>
      <c r="H57" s="96">
        <f t="shared" ref="H57" si="34">SUM(H58:H62)</f>
        <v>689164.80000000005</v>
      </c>
      <c r="I57" s="95">
        <f t="shared" si="4"/>
        <v>64.710309859154933</v>
      </c>
    </row>
    <row r="58" spans="1:9" s="29" customFormat="1" ht="13.5">
      <c r="A58" s="26"/>
      <c r="B58" s="26"/>
      <c r="C58" s="26">
        <v>722432</v>
      </c>
      <c r="D58" s="27" t="s">
        <v>99</v>
      </c>
      <c r="E58" s="28" t="s">
        <v>338</v>
      </c>
      <c r="F58" s="84">
        <v>220000</v>
      </c>
      <c r="G58" s="84">
        <f>SUM(F58/12)*9</f>
        <v>165000</v>
      </c>
      <c r="H58" s="98">
        <v>31784</v>
      </c>
      <c r="I58" s="95">
        <f t="shared" si="4"/>
        <v>19.263030303030302</v>
      </c>
    </row>
    <row r="59" spans="1:9" s="29" customFormat="1" ht="13.5">
      <c r="A59" s="26"/>
      <c r="B59" s="26"/>
      <c r="C59" s="26">
        <v>722433</v>
      </c>
      <c r="D59" s="27" t="s">
        <v>100</v>
      </c>
      <c r="E59" s="28" t="s">
        <v>101</v>
      </c>
      <c r="F59" s="84">
        <v>200000</v>
      </c>
      <c r="G59" s="84">
        <f>SUM(F59/12)*9</f>
        <v>150000</v>
      </c>
      <c r="H59" s="98">
        <v>142312.79999999999</v>
      </c>
      <c r="I59" s="95">
        <f t="shared" si="4"/>
        <v>94.875199999999992</v>
      </c>
    </row>
    <row r="60" spans="1:9" s="29" customFormat="1" ht="13.5">
      <c r="A60" s="26"/>
      <c r="B60" s="26"/>
      <c r="C60" s="26">
        <v>722434</v>
      </c>
      <c r="D60" s="27" t="s">
        <v>102</v>
      </c>
      <c r="E60" s="28" t="s">
        <v>103</v>
      </c>
      <c r="F60" s="84">
        <v>200000</v>
      </c>
      <c r="G60" s="84">
        <f>SUM(F60/12)*9</f>
        <v>150000</v>
      </c>
      <c r="H60" s="98">
        <v>25181.45</v>
      </c>
      <c r="I60" s="95">
        <f t="shared" si="4"/>
        <v>16.787633333333332</v>
      </c>
    </row>
    <row r="61" spans="1:9" s="29" customFormat="1" ht="13.5">
      <c r="A61" s="26"/>
      <c r="B61" s="26"/>
      <c r="C61" s="26">
        <v>722435</v>
      </c>
      <c r="D61" s="27" t="s">
        <v>104</v>
      </c>
      <c r="E61" s="28" t="s">
        <v>105</v>
      </c>
      <c r="F61" s="84">
        <v>800000</v>
      </c>
      <c r="G61" s="84">
        <f>SUM(F61/12)*9</f>
        <v>600000</v>
      </c>
      <c r="H61" s="98">
        <v>489886.55</v>
      </c>
      <c r="I61" s="95">
        <f t="shared" si="4"/>
        <v>81.647758333333329</v>
      </c>
    </row>
    <row r="62" spans="1:9" s="29" customFormat="1" ht="12" hidden="1" customHeight="1">
      <c r="A62" s="26"/>
      <c r="B62" s="26"/>
      <c r="C62" s="26">
        <v>722437</v>
      </c>
      <c r="D62" s="27" t="s">
        <v>106</v>
      </c>
      <c r="E62" s="28" t="s">
        <v>107</v>
      </c>
      <c r="F62" s="84">
        <v>0</v>
      </c>
      <c r="G62" s="84">
        <v>0</v>
      </c>
      <c r="H62" s="98">
        <v>0</v>
      </c>
      <c r="I62" s="95" t="e">
        <f t="shared" si="4"/>
        <v>#DIV/0!</v>
      </c>
    </row>
    <row r="63" spans="1:9" s="25" customFormat="1" ht="13.5">
      <c r="A63" s="22"/>
      <c r="B63" s="22">
        <v>722440</v>
      </c>
      <c r="C63" s="22"/>
      <c r="D63" s="23" t="s">
        <v>108</v>
      </c>
      <c r="E63" s="24" t="s">
        <v>109</v>
      </c>
      <c r="F63" s="82">
        <f t="shared" ref="F63:H63" si="35">SUM(F64)</f>
        <v>30000</v>
      </c>
      <c r="G63" s="82">
        <f t="shared" si="35"/>
        <v>22500</v>
      </c>
      <c r="H63" s="96">
        <f t="shared" si="35"/>
        <v>173872.53</v>
      </c>
      <c r="I63" s="95">
        <f t="shared" si="4"/>
        <v>772.76679999999999</v>
      </c>
    </row>
    <row r="64" spans="1:9" s="29" customFormat="1" ht="13.5">
      <c r="A64" s="26"/>
      <c r="B64" s="26"/>
      <c r="C64" s="26">
        <v>722442</v>
      </c>
      <c r="D64" s="27" t="s">
        <v>110</v>
      </c>
      <c r="E64" s="28" t="s">
        <v>111</v>
      </c>
      <c r="F64" s="84">
        <v>30000</v>
      </c>
      <c r="G64" s="84">
        <f>SUM(F64/12)*9</f>
        <v>22500</v>
      </c>
      <c r="H64" s="98">
        <v>173872.53</v>
      </c>
      <c r="I64" s="95">
        <f t="shared" si="4"/>
        <v>772.76679999999999</v>
      </c>
    </row>
    <row r="65" spans="1:9" s="25" customFormat="1" ht="13.5">
      <c r="A65" s="22"/>
      <c r="B65" s="22">
        <v>722450</v>
      </c>
      <c r="C65" s="22"/>
      <c r="D65" s="23" t="s">
        <v>112</v>
      </c>
      <c r="E65" s="24" t="s">
        <v>113</v>
      </c>
      <c r="F65" s="82">
        <f t="shared" ref="F65:H65" si="36">SUM(F66)</f>
        <v>50000</v>
      </c>
      <c r="G65" s="82">
        <f t="shared" si="36"/>
        <v>37500</v>
      </c>
      <c r="H65" s="96">
        <f t="shared" si="36"/>
        <v>30000</v>
      </c>
      <c r="I65" s="95">
        <f t="shared" si="4"/>
        <v>80</v>
      </c>
    </row>
    <row r="66" spans="1:9" s="29" customFormat="1" ht="13.5">
      <c r="A66" s="26"/>
      <c r="B66" s="26"/>
      <c r="C66" s="26">
        <v>722459</v>
      </c>
      <c r="D66" s="27" t="s">
        <v>114</v>
      </c>
      <c r="E66" s="28" t="s">
        <v>115</v>
      </c>
      <c r="F66" s="84">
        <v>50000</v>
      </c>
      <c r="G66" s="84">
        <f>SUM(F66/12)*9</f>
        <v>37500</v>
      </c>
      <c r="H66" s="98">
        <v>30000</v>
      </c>
      <c r="I66" s="95">
        <f t="shared" si="4"/>
        <v>80</v>
      </c>
    </row>
    <row r="67" spans="1:9" s="25" customFormat="1" ht="13.5">
      <c r="A67" s="22"/>
      <c r="B67" s="22">
        <v>722460</v>
      </c>
      <c r="C67" s="22"/>
      <c r="D67" s="23" t="s">
        <v>116</v>
      </c>
      <c r="E67" s="24" t="s">
        <v>117</v>
      </c>
      <c r="F67" s="82">
        <f t="shared" ref="F67:G67" si="37">SUM(F68+F69)</f>
        <v>85000</v>
      </c>
      <c r="G67" s="82">
        <f t="shared" si="37"/>
        <v>63750</v>
      </c>
      <c r="H67" s="96">
        <f t="shared" ref="H67" si="38">SUM(H68+H69)</f>
        <v>55087.43</v>
      </c>
      <c r="I67" s="95">
        <f t="shared" si="4"/>
        <v>86.411654901960787</v>
      </c>
    </row>
    <row r="68" spans="1:9" s="29" customFormat="1" ht="13.5">
      <c r="A68" s="26"/>
      <c r="B68" s="26"/>
      <c r="C68" s="26">
        <v>722461</v>
      </c>
      <c r="D68" s="27" t="s">
        <v>118</v>
      </c>
      <c r="E68" s="28" t="s">
        <v>119</v>
      </c>
      <c r="F68" s="84">
        <v>30000</v>
      </c>
      <c r="G68" s="84">
        <f>SUM(F68/12)*9</f>
        <v>22500</v>
      </c>
      <c r="H68" s="98">
        <v>17099.75</v>
      </c>
      <c r="I68" s="95">
        <f t="shared" si="4"/>
        <v>75.998888888888885</v>
      </c>
    </row>
    <row r="69" spans="1:9" s="29" customFormat="1" ht="13.5">
      <c r="A69" s="26"/>
      <c r="B69" s="26"/>
      <c r="C69" s="26">
        <v>722463</v>
      </c>
      <c r="D69" s="27" t="s">
        <v>120</v>
      </c>
      <c r="E69" s="28" t="s">
        <v>121</v>
      </c>
      <c r="F69" s="84">
        <v>55000</v>
      </c>
      <c r="G69" s="84">
        <f>SUM(F69/12)*9</f>
        <v>41250</v>
      </c>
      <c r="H69" s="98">
        <v>37987.68</v>
      </c>
      <c r="I69" s="95">
        <f t="shared" si="4"/>
        <v>92.091345454545461</v>
      </c>
    </row>
    <row r="70" spans="1:9" s="25" customFormat="1" ht="13.5">
      <c r="A70" s="22">
        <v>722500</v>
      </c>
      <c r="B70" s="22"/>
      <c r="C70" s="22"/>
      <c r="D70" s="23" t="s">
        <v>122</v>
      </c>
      <c r="E70" s="24" t="s">
        <v>123</v>
      </c>
      <c r="F70" s="82">
        <f t="shared" ref="F70:G70" si="39">SUM(F71+F75+F81+F79)</f>
        <v>1623000</v>
      </c>
      <c r="G70" s="82">
        <f t="shared" si="39"/>
        <v>1217250</v>
      </c>
      <c r="H70" s="96">
        <f t="shared" ref="H70" si="40">SUM(H71+H75+H81+H79)</f>
        <v>824092.33</v>
      </c>
      <c r="I70" s="95">
        <f t="shared" si="4"/>
        <v>67.701156705689044</v>
      </c>
    </row>
    <row r="71" spans="1:9" s="25" customFormat="1" ht="13.5">
      <c r="A71" s="22"/>
      <c r="B71" s="22">
        <v>722510</v>
      </c>
      <c r="C71" s="22"/>
      <c r="D71" s="23" t="s">
        <v>124</v>
      </c>
      <c r="E71" s="24" t="s">
        <v>125</v>
      </c>
      <c r="F71" s="82">
        <f t="shared" ref="F71:G71" si="41">SUM(F72+F73+F74)</f>
        <v>133000</v>
      </c>
      <c r="G71" s="82">
        <f t="shared" si="41"/>
        <v>99750</v>
      </c>
      <c r="H71" s="96">
        <f t="shared" ref="H71" si="42">SUM(H72+H73+H74)</f>
        <v>199934.27</v>
      </c>
      <c r="I71" s="95">
        <f t="shared" si="4"/>
        <v>200.43535839598997</v>
      </c>
    </row>
    <row r="72" spans="1:9" s="29" customFormat="1" ht="13.5">
      <c r="A72" s="26"/>
      <c r="B72" s="26"/>
      <c r="C72" s="26">
        <v>722515</v>
      </c>
      <c r="D72" s="27" t="s">
        <v>126</v>
      </c>
      <c r="E72" s="28" t="s">
        <v>127</v>
      </c>
      <c r="F72" s="84">
        <v>8000</v>
      </c>
      <c r="G72" s="84">
        <f>SUM(F72/12)*9</f>
        <v>6000</v>
      </c>
      <c r="H72" s="98">
        <v>6785.48</v>
      </c>
      <c r="I72" s="95">
        <f t="shared" si="4"/>
        <v>113.09133333333332</v>
      </c>
    </row>
    <row r="73" spans="1:9" s="29" customFormat="1" ht="13.5">
      <c r="A73" s="26"/>
      <c r="B73" s="26"/>
      <c r="C73" s="26">
        <v>722516</v>
      </c>
      <c r="D73" s="27" t="s">
        <v>128</v>
      </c>
      <c r="E73" s="28" t="s">
        <v>129</v>
      </c>
      <c r="F73" s="84">
        <v>75000</v>
      </c>
      <c r="G73" s="84">
        <f>SUM(F73/12)*9</f>
        <v>56250</v>
      </c>
      <c r="H73" s="98">
        <v>93646</v>
      </c>
      <c r="I73" s="95">
        <f t="shared" ref="I73:I102" si="43">SUM(H73/(G73/100))</f>
        <v>166.48177777777778</v>
      </c>
    </row>
    <row r="74" spans="1:9" s="29" customFormat="1" ht="13.5">
      <c r="A74" s="26"/>
      <c r="B74" s="26"/>
      <c r="C74" s="26">
        <v>722518</v>
      </c>
      <c r="D74" s="27" t="s">
        <v>130</v>
      </c>
      <c r="E74" s="28" t="s">
        <v>131</v>
      </c>
      <c r="F74" s="84">
        <v>50000</v>
      </c>
      <c r="G74" s="84">
        <f>SUM(F74/12)*9</f>
        <v>37500</v>
      </c>
      <c r="H74" s="98">
        <v>99502.79</v>
      </c>
      <c r="I74" s="95">
        <f t="shared" si="43"/>
        <v>265.34077333333329</v>
      </c>
    </row>
    <row r="75" spans="1:9" s="25" customFormat="1" ht="13.5">
      <c r="A75" s="22"/>
      <c r="B75" s="22">
        <v>722530</v>
      </c>
      <c r="C75" s="22"/>
      <c r="D75" s="23" t="s">
        <v>132</v>
      </c>
      <c r="E75" s="24" t="s">
        <v>133</v>
      </c>
      <c r="F75" s="82">
        <f t="shared" ref="F75:G75" si="44">SUM(F76+F77+F78)</f>
        <v>390000</v>
      </c>
      <c r="G75" s="82">
        <f t="shared" si="44"/>
        <v>292500</v>
      </c>
      <c r="H75" s="96">
        <f t="shared" ref="H75" si="45">SUM(H76+H77+H78)</f>
        <v>293810.42</v>
      </c>
      <c r="I75" s="95">
        <f t="shared" si="43"/>
        <v>100.44800683760683</v>
      </c>
    </row>
    <row r="76" spans="1:9" s="29" customFormat="1" ht="13.5">
      <c r="A76" s="26"/>
      <c r="B76" s="26"/>
      <c r="C76" s="26">
        <v>722531</v>
      </c>
      <c r="D76" s="27" t="s">
        <v>134</v>
      </c>
      <c r="E76" s="28" t="s">
        <v>135</v>
      </c>
      <c r="F76" s="84">
        <v>110000</v>
      </c>
      <c r="G76" s="84">
        <f>SUM(F76/12)*9</f>
        <v>82500</v>
      </c>
      <c r="H76" s="98">
        <v>89859.13</v>
      </c>
      <c r="I76" s="95">
        <f t="shared" si="43"/>
        <v>108.92015757575759</v>
      </c>
    </row>
    <row r="77" spans="1:9" s="29" customFormat="1" ht="13.5">
      <c r="A77" s="26"/>
      <c r="B77" s="26"/>
      <c r="C77" s="26">
        <v>722532</v>
      </c>
      <c r="D77" s="27" t="s">
        <v>136</v>
      </c>
      <c r="E77" s="28" t="s">
        <v>137</v>
      </c>
      <c r="F77" s="84">
        <v>250000</v>
      </c>
      <c r="G77" s="84">
        <f>SUM(F77/12)*9</f>
        <v>187500</v>
      </c>
      <c r="H77" s="98">
        <v>188748.21</v>
      </c>
      <c r="I77" s="95">
        <f t="shared" si="43"/>
        <v>100.665712</v>
      </c>
    </row>
    <row r="78" spans="1:9" s="29" customFormat="1" ht="13.5">
      <c r="A78" s="26"/>
      <c r="B78" s="26"/>
      <c r="C78" s="26">
        <v>722538</v>
      </c>
      <c r="D78" s="27" t="s">
        <v>138</v>
      </c>
      <c r="E78" s="28" t="s">
        <v>139</v>
      </c>
      <c r="F78" s="84">
        <v>30000</v>
      </c>
      <c r="G78" s="84">
        <f>SUM(F78/12)*9</f>
        <v>22500</v>
      </c>
      <c r="H78" s="98">
        <v>15203.08</v>
      </c>
      <c r="I78" s="95">
        <f t="shared" si="43"/>
        <v>67.56924444444445</v>
      </c>
    </row>
    <row r="79" spans="1:9" s="25" customFormat="1" ht="13.5">
      <c r="A79" s="22"/>
      <c r="B79" s="22">
        <v>722550</v>
      </c>
      <c r="C79" s="22"/>
      <c r="D79" s="23" t="s">
        <v>140</v>
      </c>
      <c r="E79" s="24" t="s">
        <v>141</v>
      </c>
      <c r="F79" s="82">
        <f>SUM(F80)</f>
        <v>490000</v>
      </c>
      <c r="G79" s="82">
        <f>SUM(G80)</f>
        <v>367500</v>
      </c>
      <c r="H79" s="96">
        <f>SUM(H80)</f>
        <v>180144.47</v>
      </c>
      <c r="I79" s="95">
        <f t="shared" si="43"/>
        <v>49.018903401360546</v>
      </c>
    </row>
    <row r="80" spans="1:9" s="25" customFormat="1" ht="13.5">
      <c r="A80" s="22"/>
      <c r="B80" s="22"/>
      <c r="C80" s="34">
        <v>722554</v>
      </c>
      <c r="D80" s="27" t="s">
        <v>142</v>
      </c>
      <c r="E80" s="28" t="s">
        <v>141</v>
      </c>
      <c r="F80" s="84">
        <v>490000</v>
      </c>
      <c r="G80" s="84">
        <f>SUM(F80/12)*9</f>
        <v>367500</v>
      </c>
      <c r="H80" s="98">
        <v>180144.47</v>
      </c>
      <c r="I80" s="95">
        <f t="shared" si="43"/>
        <v>49.018903401360546</v>
      </c>
    </row>
    <row r="81" spans="1:9" s="25" customFormat="1" ht="13.5">
      <c r="A81" s="22"/>
      <c r="B81" s="22">
        <v>722580</v>
      </c>
      <c r="C81" s="22"/>
      <c r="D81" s="23" t="s">
        <v>143</v>
      </c>
      <c r="E81" s="24" t="s">
        <v>144</v>
      </c>
      <c r="F81" s="82">
        <f t="shared" ref="F81:G81" si="46">SUM(F82+F83+F84+F85)</f>
        <v>610000</v>
      </c>
      <c r="G81" s="82">
        <f t="shared" si="46"/>
        <v>457500</v>
      </c>
      <c r="H81" s="96">
        <f t="shared" ref="H81" si="47">SUM(H82+H83+H84+H85)</f>
        <v>150203.17000000001</v>
      </c>
      <c r="I81" s="95">
        <f t="shared" si="43"/>
        <v>32.831293989071042</v>
      </c>
    </row>
    <row r="82" spans="1:9" s="29" customFormat="1" ht="13.5">
      <c r="A82" s="26"/>
      <c r="B82" s="26"/>
      <c r="C82" s="26">
        <v>722581</v>
      </c>
      <c r="D82" s="27" t="s">
        <v>145</v>
      </c>
      <c r="E82" s="28" t="s">
        <v>146</v>
      </c>
      <c r="F82" s="84">
        <v>588900</v>
      </c>
      <c r="G82" s="84">
        <f>SUM(F82/12)*9</f>
        <v>441675</v>
      </c>
      <c r="H82" s="98">
        <v>143704.4</v>
      </c>
      <c r="I82" s="95">
        <f t="shared" si="43"/>
        <v>32.536231391860532</v>
      </c>
    </row>
    <row r="83" spans="1:9" s="29" customFormat="1" ht="13.5">
      <c r="A83" s="26"/>
      <c r="B83" s="26"/>
      <c r="C83" s="26">
        <v>722582</v>
      </c>
      <c r="D83" s="27" t="s">
        <v>147</v>
      </c>
      <c r="E83" s="28" t="s">
        <v>148</v>
      </c>
      <c r="F83" s="84">
        <v>10000</v>
      </c>
      <c r="G83" s="84">
        <f>SUM(F83/12)*9</f>
        <v>7500</v>
      </c>
      <c r="H83" s="98">
        <v>6032.41</v>
      </c>
      <c r="I83" s="95">
        <f t="shared" si="43"/>
        <v>80.432133333333326</v>
      </c>
    </row>
    <row r="84" spans="1:9" s="29" customFormat="1" ht="13.5">
      <c r="A84" s="34"/>
      <c r="B84" s="34"/>
      <c r="C84" s="34">
        <v>722583</v>
      </c>
      <c r="D84" s="35" t="s">
        <v>149</v>
      </c>
      <c r="E84" s="36" t="s">
        <v>150</v>
      </c>
      <c r="F84" s="86">
        <v>11000</v>
      </c>
      <c r="G84" s="84">
        <f>SUM(F84/12)*9</f>
        <v>8250</v>
      </c>
      <c r="H84" s="100">
        <v>412.91</v>
      </c>
      <c r="I84" s="95">
        <f t="shared" si="43"/>
        <v>5.0049696969696971</v>
      </c>
    </row>
    <row r="85" spans="1:9" s="29" customFormat="1" ht="13.5">
      <c r="A85" s="34"/>
      <c r="B85" s="34"/>
      <c r="C85" s="34">
        <v>722584</v>
      </c>
      <c r="D85" s="35" t="s">
        <v>151</v>
      </c>
      <c r="E85" s="36" t="s">
        <v>394</v>
      </c>
      <c r="F85" s="86">
        <v>100</v>
      </c>
      <c r="G85" s="84">
        <f>SUM(F85/12)*9</f>
        <v>75</v>
      </c>
      <c r="H85" s="100">
        <v>53.45</v>
      </c>
      <c r="I85" s="95">
        <f t="shared" si="43"/>
        <v>71.266666666666666</v>
      </c>
    </row>
    <row r="86" spans="1:9" s="25" customFormat="1" ht="13.5">
      <c r="A86" s="22">
        <v>722600</v>
      </c>
      <c r="B86" s="22"/>
      <c r="C86" s="22"/>
      <c r="D86" s="23" t="s">
        <v>152</v>
      </c>
      <c r="E86" s="24" t="s">
        <v>153</v>
      </c>
      <c r="F86" s="82">
        <f t="shared" ref="F86:H86" si="48">SUM(F87)</f>
        <v>60000</v>
      </c>
      <c r="G86" s="82">
        <f t="shared" si="48"/>
        <v>45000</v>
      </c>
      <c r="H86" s="96">
        <f t="shared" si="48"/>
        <v>22199.239999999998</v>
      </c>
      <c r="I86" s="95">
        <f t="shared" si="43"/>
        <v>49.331644444444443</v>
      </c>
    </row>
    <row r="87" spans="1:9" s="25" customFormat="1" ht="13.5">
      <c r="A87" s="22"/>
      <c r="B87" s="22">
        <v>722610</v>
      </c>
      <c r="C87" s="22"/>
      <c r="D87" s="23" t="s">
        <v>154</v>
      </c>
      <c r="E87" s="24" t="s">
        <v>155</v>
      </c>
      <c r="F87" s="82">
        <f t="shared" ref="F87:G87" si="49">SUM(F88+F89)</f>
        <v>60000</v>
      </c>
      <c r="G87" s="82">
        <f t="shared" si="49"/>
        <v>45000</v>
      </c>
      <c r="H87" s="96">
        <f t="shared" ref="H87" si="50">SUM(H88+H89)</f>
        <v>22199.239999999998</v>
      </c>
      <c r="I87" s="95">
        <f t="shared" si="43"/>
        <v>49.331644444444443</v>
      </c>
    </row>
    <row r="88" spans="1:9" s="29" customFormat="1" ht="13.5">
      <c r="A88" s="26"/>
      <c r="B88" s="26"/>
      <c r="C88" s="34">
        <v>722612</v>
      </c>
      <c r="D88" s="27" t="s">
        <v>156</v>
      </c>
      <c r="E88" s="28" t="s">
        <v>157</v>
      </c>
      <c r="F88" s="84">
        <v>40000</v>
      </c>
      <c r="G88" s="84">
        <f>SUM(F88/12)*9</f>
        <v>30000</v>
      </c>
      <c r="H88" s="98">
        <v>21767.98</v>
      </c>
      <c r="I88" s="95">
        <f t="shared" si="43"/>
        <v>72.559933333333333</v>
      </c>
    </row>
    <row r="89" spans="1:9" s="25" customFormat="1" ht="13.5">
      <c r="A89" s="22"/>
      <c r="B89" s="22"/>
      <c r="C89" s="34">
        <v>722613</v>
      </c>
      <c r="D89" s="27" t="s">
        <v>158</v>
      </c>
      <c r="E89" s="28" t="s">
        <v>155</v>
      </c>
      <c r="F89" s="84">
        <v>20000</v>
      </c>
      <c r="G89" s="84">
        <f>SUM(F89/12)*9</f>
        <v>15000</v>
      </c>
      <c r="H89" s="98">
        <v>431.26</v>
      </c>
      <c r="I89" s="95">
        <f t="shared" si="43"/>
        <v>2.8750666666666667</v>
      </c>
    </row>
    <row r="90" spans="1:9" s="25" customFormat="1" ht="13.5">
      <c r="A90" s="22">
        <v>722700</v>
      </c>
      <c r="B90" s="22"/>
      <c r="C90" s="22"/>
      <c r="D90" s="23" t="s">
        <v>159</v>
      </c>
      <c r="E90" s="24" t="s">
        <v>160</v>
      </c>
      <c r="F90" s="82">
        <f t="shared" ref="F90:H90" si="51">SUM(F91)</f>
        <v>943000</v>
      </c>
      <c r="G90" s="82">
        <f t="shared" si="51"/>
        <v>707250</v>
      </c>
      <c r="H90" s="96">
        <f t="shared" si="51"/>
        <v>882465.15</v>
      </c>
      <c r="I90" s="95">
        <f t="shared" si="43"/>
        <v>124.77414634146342</v>
      </c>
    </row>
    <row r="91" spans="1:9" s="25" customFormat="1" ht="13.5">
      <c r="A91" s="22"/>
      <c r="B91" s="22">
        <v>722790</v>
      </c>
      <c r="C91" s="22"/>
      <c r="D91" s="23" t="s">
        <v>161</v>
      </c>
      <c r="E91" s="24" t="s">
        <v>162</v>
      </c>
      <c r="F91" s="82">
        <f>SUM(F92+F93)</f>
        <v>943000</v>
      </c>
      <c r="G91" s="82">
        <f>SUM(G92+G93)</f>
        <v>707250</v>
      </c>
      <c r="H91" s="96">
        <f>SUM(H92+H93)</f>
        <v>882465.15</v>
      </c>
      <c r="I91" s="95">
        <f t="shared" si="43"/>
        <v>124.77414634146342</v>
      </c>
    </row>
    <row r="92" spans="1:9" s="25" customFormat="1" ht="13.5">
      <c r="A92" s="22"/>
      <c r="B92" s="22"/>
      <c r="C92" s="34">
        <v>722791</v>
      </c>
      <c r="D92" s="27" t="s">
        <v>163</v>
      </c>
      <c r="E92" s="28" t="s">
        <v>164</v>
      </c>
      <c r="F92" s="84">
        <v>200000</v>
      </c>
      <c r="G92" s="84">
        <f>SUM(F92/12)*9</f>
        <v>150000</v>
      </c>
      <c r="H92" s="98">
        <v>191812.76</v>
      </c>
      <c r="I92" s="95">
        <f t="shared" si="43"/>
        <v>127.87517333333334</v>
      </c>
    </row>
    <row r="93" spans="1:9" s="25" customFormat="1" ht="13.5">
      <c r="A93" s="22"/>
      <c r="B93" s="22"/>
      <c r="C93" s="34">
        <v>722791</v>
      </c>
      <c r="D93" s="27" t="s">
        <v>398</v>
      </c>
      <c r="E93" s="28" t="s">
        <v>405</v>
      </c>
      <c r="F93" s="84">
        <v>743000</v>
      </c>
      <c r="G93" s="84">
        <f>SUM(F93/12)*9</f>
        <v>557250</v>
      </c>
      <c r="H93" s="98">
        <v>690652.39</v>
      </c>
      <c r="I93" s="95">
        <f t="shared" si="43"/>
        <v>123.9394149842979</v>
      </c>
    </row>
    <row r="94" spans="1:9" s="25" customFormat="1" ht="13.5">
      <c r="A94" s="22">
        <v>723100</v>
      </c>
      <c r="B94" s="22"/>
      <c r="C94" s="22"/>
      <c r="D94" s="23" t="s">
        <v>165</v>
      </c>
      <c r="E94" s="24" t="s">
        <v>166</v>
      </c>
      <c r="F94" s="82">
        <f t="shared" ref="F94:H95" si="52">SUM(F95)</f>
        <v>10000</v>
      </c>
      <c r="G94" s="82">
        <f t="shared" si="52"/>
        <v>7500</v>
      </c>
      <c r="H94" s="96">
        <f t="shared" si="52"/>
        <v>5340</v>
      </c>
      <c r="I94" s="95">
        <f t="shared" si="43"/>
        <v>71.2</v>
      </c>
    </row>
    <row r="95" spans="1:9" s="25" customFormat="1" ht="13.5">
      <c r="A95" s="22"/>
      <c r="B95" s="22">
        <v>723130</v>
      </c>
      <c r="C95" s="22"/>
      <c r="D95" s="23" t="s">
        <v>167</v>
      </c>
      <c r="E95" s="24" t="s">
        <v>168</v>
      </c>
      <c r="F95" s="82">
        <f t="shared" si="52"/>
        <v>10000</v>
      </c>
      <c r="G95" s="82">
        <f t="shared" si="52"/>
        <v>7500</v>
      </c>
      <c r="H95" s="96">
        <f t="shared" si="52"/>
        <v>5340</v>
      </c>
      <c r="I95" s="95">
        <f t="shared" si="43"/>
        <v>71.2</v>
      </c>
    </row>
    <row r="96" spans="1:9" s="29" customFormat="1" ht="13.5">
      <c r="A96" s="26"/>
      <c r="B96" s="26"/>
      <c r="C96" s="26">
        <v>723132</v>
      </c>
      <c r="D96" s="27" t="s">
        <v>169</v>
      </c>
      <c r="E96" s="28" t="s">
        <v>170</v>
      </c>
      <c r="F96" s="84">
        <v>10000</v>
      </c>
      <c r="G96" s="84">
        <f>SUM(F96/12)*9</f>
        <v>7500</v>
      </c>
      <c r="H96" s="98">
        <v>5340</v>
      </c>
      <c r="I96" s="95">
        <f t="shared" si="43"/>
        <v>71.2</v>
      </c>
    </row>
    <row r="97" spans="1:9" s="25" customFormat="1" ht="13.5">
      <c r="A97" s="22">
        <v>730000</v>
      </c>
      <c r="B97" s="22"/>
      <c r="C97" s="22"/>
      <c r="D97" s="23" t="s">
        <v>171</v>
      </c>
      <c r="E97" s="24" t="s">
        <v>336</v>
      </c>
      <c r="F97" s="82">
        <f>SUM(F98)</f>
        <v>6000000</v>
      </c>
      <c r="G97" s="82">
        <f>SUM(G98)</f>
        <v>4500000</v>
      </c>
      <c r="H97" s="96">
        <f>SUM(H98)</f>
        <v>2265413.21</v>
      </c>
      <c r="I97" s="95">
        <f t="shared" si="43"/>
        <v>50.342515777777777</v>
      </c>
    </row>
    <row r="98" spans="1:9" s="25" customFormat="1" ht="13.5">
      <c r="A98" s="22">
        <v>732000</v>
      </c>
      <c r="B98" s="22"/>
      <c r="C98" s="22"/>
      <c r="D98" s="23" t="s">
        <v>172</v>
      </c>
      <c r="E98" s="22" t="s">
        <v>173</v>
      </c>
      <c r="F98" s="84">
        <f t="shared" ref="F98:H98" si="53">SUM(F99)</f>
        <v>6000000</v>
      </c>
      <c r="G98" s="84">
        <f t="shared" si="53"/>
        <v>4500000</v>
      </c>
      <c r="H98" s="98">
        <f t="shared" si="53"/>
        <v>2265413.21</v>
      </c>
      <c r="I98" s="95">
        <f t="shared" si="43"/>
        <v>50.342515777777777</v>
      </c>
    </row>
    <row r="99" spans="1:9" s="29" customFormat="1" ht="13.5">
      <c r="A99" s="26"/>
      <c r="B99" s="26">
        <v>732100</v>
      </c>
      <c r="C99" s="26"/>
      <c r="D99" s="23" t="s">
        <v>174</v>
      </c>
      <c r="E99" s="28" t="s">
        <v>337</v>
      </c>
      <c r="F99" s="84">
        <f>SUM(F100+F101)</f>
        <v>6000000</v>
      </c>
      <c r="G99" s="84">
        <f>SUM(G100+G101)</f>
        <v>4500000</v>
      </c>
      <c r="H99" s="98">
        <f>SUM(H100+H101)</f>
        <v>2265413.21</v>
      </c>
      <c r="I99" s="95">
        <f t="shared" si="43"/>
        <v>50.342515777777777</v>
      </c>
    </row>
    <row r="100" spans="1:9" s="29" customFormat="1" ht="13.5">
      <c r="A100" s="26"/>
      <c r="B100" s="26"/>
      <c r="C100" s="26">
        <v>732110</v>
      </c>
      <c r="D100" s="27" t="s">
        <v>175</v>
      </c>
      <c r="E100" s="28" t="s">
        <v>417</v>
      </c>
      <c r="F100" s="84">
        <v>4000000</v>
      </c>
      <c r="G100" s="84">
        <f>SUM(F100/12)*9</f>
        <v>3000000</v>
      </c>
      <c r="H100" s="98">
        <v>663852</v>
      </c>
      <c r="I100" s="95">
        <f t="shared" si="43"/>
        <v>22.128399999999999</v>
      </c>
    </row>
    <row r="101" spans="1:9" s="29" customFormat="1" ht="13.5">
      <c r="A101" s="26"/>
      <c r="B101" s="26"/>
      <c r="C101" s="26">
        <v>732110</v>
      </c>
      <c r="D101" s="27" t="s">
        <v>418</v>
      </c>
      <c r="E101" s="28" t="s">
        <v>176</v>
      </c>
      <c r="F101" s="84">
        <v>2000000</v>
      </c>
      <c r="G101" s="84">
        <f>SUM(F101/12)*9</f>
        <v>1500000</v>
      </c>
      <c r="H101" s="98">
        <v>1601561.21</v>
      </c>
      <c r="I101" s="95">
        <f t="shared" si="43"/>
        <v>106.77074733333333</v>
      </c>
    </row>
    <row r="102" spans="1:9" s="25" customFormat="1" ht="12.75" customHeight="1">
      <c r="A102" s="22">
        <v>700000</v>
      </c>
      <c r="B102" s="22"/>
      <c r="C102" s="22"/>
      <c r="D102" s="23"/>
      <c r="E102" s="30" t="s">
        <v>389</v>
      </c>
      <c r="F102" s="82">
        <f t="shared" ref="F102:G102" si="54">SUM(F8+F34+F97)</f>
        <v>19885000</v>
      </c>
      <c r="G102" s="82">
        <f t="shared" si="54"/>
        <v>14913750</v>
      </c>
      <c r="H102" s="96">
        <f t="shared" ref="H102" si="55">SUM(H8+H34+H97)</f>
        <v>13205523.400000002</v>
      </c>
      <c r="I102" s="95">
        <f t="shared" si="43"/>
        <v>88.545961947866914</v>
      </c>
    </row>
    <row r="103" spans="1:9" s="25" customFormat="1" ht="12.75" hidden="1">
      <c r="A103" s="22"/>
      <c r="B103" s="22"/>
      <c r="C103" s="22"/>
      <c r="D103" s="23" t="s">
        <v>177</v>
      </c>
      <c r="E103" s="24" t="s">
        <v>178</v>
      </c>
      <c r="F103" s="82">
        <f t="shared" ref="F103:G103" si="56">SUM(F104+F105+F106)</f>
        <v>0</v>
      </c>
      <c r="G103" s="82">
        <f t="shared" si="56"/>
        <v>0</v>
      </c>
      <c r="H103" s="96">
        <f t="shared" ref="H103:I103" si="57">SUM(H104+H105+H106)</f>
        <v>0</v>
      </c>
      <c r="I103" s="96">
        <f t="shared" si="57"/>
        <v>0</v>
      </c>
    </row>
    <row r="104" spans="1:9" s="25" customFormat="1" ht="12.75" hidden="1">
      <c r="A104" s="22"/>
      <c r="B104" s="22"/>
      <c r="C104" s="22"/>
      <c r="D104" s="23">
        <v>1</v>
      </c>
      <c r="E104" s="24" t="s">
        <v>179</v>
      </c>
      <c r="F104" s="82">
        <v>0</v>
      </c>
      <c r="G104" s="82">
        <v>0</v>
      </c>
      <c r="H104" s="96">
        <v>0</v>
      </c>
      <c r="I104" s="96">
        <v>0</v>
      </c>
    </row>
    <row r="105" spans="1:9" s="25" customFormat="1" ht="12.75" hidden="1">
      <c r="A105" s="22"/>
      <c r="B105" s="22"/>
      <c r="C105" s="22"/>
      <c r="D105" s="23">
        <v>2</v>
      </c>
      <c r="E105" s="24" t="s">
        <v>180</v>
      </c>
      <c r="F105" s="82">
        <v>0</v>
      </c>
      <c r="G105" s="82">
        <v>0</v>
      </c>
      <c r="H105" s="96">
        <v>0</v>
      </c>
      <c r="I105" s="96">
        <v>0</v>
      </c>
    </row>
    <row r="106" spans="1:9" s="25" customFormat="1" ht="12.75" hidden="1">
      <c r="A106" s="22"/>
      <c r="B106" s="22"/>
      <c r="C106" s="22"/>
      <c r="D106" s="23">
        <v>3</v>
      </c>
      <c r="E106" s="24" t="s">
        <v>181</v>
      </c>
      <c r="F106" s="82">
        <v>0</v>
      </c>
      <c r="G106" s="82">
        <v>0</v>
      </c>
      <c r="H106" s="96">
        <v>0</v>
      </c>
      <c r="I106" s="96">
        <v>0</v>
      </c>
    </row>
    <row r="107" spans="1:9" s="37" customFormat="1" ht="12.75" hidden="1">
      <c r="A107" s="22"/>
      <c r="B107" s="22"/>
      <c r="C107" s="22"/>
      <c r="D107" s="23"/>
      <c r="E107" s="24" t="s">
        <v>182</v>
      </c>
      <c r="F107" s="82">
        <f t="shared" ref="F107:G107" si="58">SUM(F102+F103)</f>
        <v>19885000</v>
      </c>
      <c r="G107" s="82">
        <f t="shared" si="58"/>
        <v>14913750</v>
      </c>
      <c r="H107" s="96">
        <f t="shared" ref="H107:I107" si="59">SUM(H102+H103)</f>
        <v>13205523.400000002</v>
      </c>
      <c r="I107" s="96">
        <f t="shared" si="59"/>
        <v>88.545961947866914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I218"/>
  <sheetViews>
    <sheetView zoomScale="124" zoomScaleNormal="124" workbookViewId="0">
      <selection activeCell="E1" sqref="E1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58" style="38" customWidth="1"/>
    <col min="6" max="6" width="12.140625" style="41" customWidth="1"/>
    <col min="7" max="7" width="12.28515625" style="41" customWidth="1"/>
    <col min="8" max="8" width="13" style="101" customWidth="1"/>
    <col min="9" max="9" width="9.5703125" style="105" customWidth="1"/>
    <col min="235" max="235" width="6.85546875" customWidth="1"/>
    <col min="236" max="236" width="7.28515625" customWidth="1"/>
    <col min="237" max="237" width="9.28515625" customWidth="1"/>
    <col min="238" max="238" width="6.7109375" customWidth="1"/>
    <col min="239" max="239" width="59.7109375" customWidth="1"/>
    <col min="240" max="241" width="11.5703125" customWidth="1"/>
    <col min="242" max="242" width="12.5703125" customWidth="1"/>
    <col min="491" max="491" width="6.85546875" customWidth="1"/>
    <col min="492" max="492" width="7.28515625" customWidth="1"/>
    <col min="493" max="493" width="9.28515625" customWidth="1"/>
    <col min="494" max="494" width="6.7109375" customWidth="1"/>
    <col min="495" max="495" width="59.7109375" customWidth="1"/>
    <col min="496" max="497" width="11.5703125" customWidth="1"/>
    <col min="498" max="498" width="12.5703125" customWidth="1"/>
    <col min="747" max="747" width="6.85546875" customWidth="1"/>
    <col min="748" max="748" width="7.28515625" customWidth="1"/>
    <col min="749" max="749" width="9.28515625" customWidth="1"/>
    <col min="750" max="750" width="6.7109375" customWidth="1"/>
    <col min="751" max="751" width="59.7109375" customWidth="1"/>
    <col min="752" max="753" width="11.5703125" customWidth="1"/>
    <col min="754" max="754" width="12.5703125" customWidth="1"/>
    <col min="1003" max="1003" width="6.85546875" customWidth="1"/>
    <col min="1004" max="1004" width="7.28515625" customWidth="1"/>
    <col min="1005" max="1005" width="9.28515625" customWidth="1"/>
    <col min="1006" max="1006" width="6.7109375" customWidth="1"/>
    <col min="1007" max="1007" width="59.7109375" customWidth="1"/>
    <col min="1008" max="1009" width="11.5703125" customWidth="1"/>
    <col min="1010" max="1010" width="12.5703125" customWidth="1"/>
    <col min="1259" max="1259" width="6.85546875" customWidth="1"/>
    <col min="1260" max="1260" width="7.28515625" customWidth="1"/>
    <col min="1261" max="1261" width="9.28515625" customWidth="1"/>
    <col min="1262" max="1262" width="6.7109375" customWidth="1"/>
    <col min="1263" max="1263" width="59.7109375" customWidth="1"/>
    <col min="1264" max="1265" width="11.5703125" customWidth="1"/>
    <col min="1266" max="1266" width="12.5703125" customWidth="1"/>
    <col min="1515" max="1515" width="6.85546875" customWidth="1"/>
    <col min="1516" max="1516" width="7.28515625" customWidth="1"/>
    <col min="1517" max="1517" width="9.28515625" customWidth="1"/>
    <col min="1518" max="1518" width="6.7109375" customWidth="1"/>
    <col min="1519" max="1519" width="59.7109375" customWidth="1"/>
    <col min="1520" max="1521" width="11.5703125" customWidth="1"/>
    <col min="1522" max="1522" width="12.5703125" customWidth="1"/>
    <col min="1771" max="1771" width="6.85546875" customWidth="1"/>
    <col min="1772" max="1772" width="7.28515625" customWidth="1"/>
    <col min="1773" max="1773" width="9.28515625" customWidth="1"/>
    <col min="1774" max="1774" width="6.7109375" customWidth="1"/>
    <col min="1775" max="1775" width="59.7109375" customWidth="1"/>
    <col min="1776" max="1777" width="11.5703125" customWidth="1"/>
    <col min="1778" max="1778" width="12.5703125" customWidth="1"/>
    <col min="2027" max="2027" width="6.85546875" customWidth="1"/>
    <col min="2028" max="2028" width="7.28515625" customWidth="1"/>
    <col min="2029" max="2029" width="9.28515625" customWidth="1"/>
    <col min="2030" max="2030" width="6.7109375" customWidth="1"/>
    <col min="2031" max="2031" width="59.7109375" customWidth="1"/>
    <col min="2032" max="2033" width="11.5703125" customWidth="1"/>
    <col min="2034" max="2034" width="12.5703125" customWidth="1"/>
    <col min="2283" max="2283" width="6.85546875" customWidth="1"/>
    <col min="2284" max="2284" width="7.28515625" customWidth="1"/>
    <col min="2285" max="2285" width="9.28515625" customWidth="1"/>
    <col min="2286" max="2286" width="6.7109375" customWidth="1"/>
    <col min="2287" max="2287" width="59.7109375" customWidth="1"/>
    <col min="2288" max="2289" width="11.5703125" customWidth="1"/>
    <col min="2290" max="2290" width="12.5703125" customWidth="1"/>
    <col min="2539" max="2539" width="6.85546875" customWidth="1"/>
    <col min="2540" max="2540" width="7.28515625" customWidth="1"/>
    <col min="2541" max="2541" width="9.28515625" customWidth="1"/>
    <col min="2542" max="2542" width="6.7109375" customWidth="1"/>
    <col min="2543" max="2543" width="59.7109375" customWidth="1"/>
    <col min="2544" max="2545" width="11.5703125" customWidth="1"/>
    <col min="2546" max="2546" width="12.5703125" customWidth="1"/>
    <col min="2795" max="2795" width="6.85546875" customWidth="1"/>
    <col min="2796" max="2796" width="7.28515625" customWidth="1"/>
    <col min="2797" max="2797" width="9.28515625" customWidth="1"/>
    <col min="2798" max="2798" width="6.7109375" customWidth="1"/>
    <col min="2799" max="2799" width="59.7109375" customWidth="1"/>
    <col min="2800" max="2801" width="11.5703125" customWidth="1"/>
    <col min="2802" max="2802" width="12.5703125" customWidth="1"/>
    <col min="3051" max="3051" width="6.85546875" customWidth="1"/>
    <col min="3052" max="3052" width="7.28515625" customWidth="1"/>
    <col min="3053" max="3053" width="9.28515625" customWidth="1"/>
    <col min="3054" max="3054" width="6.7109375" customWidth="1"/>
    <col min="3055" max="3055" width="59.7109375" customWidth="1"/>
    <col min="3056" max="3057" width="11.5703125" customWidth="1"/>
    <col min="3058" max="3058" width="12.5703125" customWidth="1"/>
    <col min="3307" max="3307" width="6.85546875" customWidth="1"/>
    <col min="3308" max="3308" width="7.28515625" customWidth="1"/>
    <col min="3309" max="3309" width="9.28515625" customWidth="1"/>
    <col min="3310" max="3310" width="6.7109375" customWidth="1"/>
    <col min="3311" max="3311" width="59.7109375" customWidth="1"/>
    <col min="3312" max="3313" width="11.5703125" customWidth="1"/>
    <col min="3314" max="3314" width="12.5703125" customWidth="1"/>
    <col min="3563" max="3563" width="6.85546875" customWidth="1"/>
    <col min="3564" max="3564" width="7.28515625" customWidth="1"/>
    <col min="3565" max="3565" width="9.28515625" customWidth="1"/>
    <col min="3566" max="3566" width="6.7109375" customWidth="1"/>
    <col min="3567" max="3567" width="59.7109375" customWidth="1"/>
    <col min="3568" max="3569" width="11.5703125" customWidth="1"/>
    <col min="3570" max="3570" width="12.5703125" customWidth="1"/>
    <col min="3819" max="3819" width="6.85546875" customWidth="1"/>
    <col min="3820" max="3820" width="7.28515625" customWidth="1"/>
    <col min="3821" max="3821" width="9.28515625" customWidth="1"/>
    <col min="3822" max="3822" width="6.7109375" customWidth="1"/>
    <col min="3823" max="3823" width="59.7109375" customWidth="1"/>
    <col min="3824" max="3825" width="11.5703125" customWidth="1"/>
    <col min="3826" max="3826" width="12.5703125" customWidth="1"/>
    <col min="4075" max="4075" width="6.85546875" customWidth="1"/>
    <col min="4076" max="4076" width="7.28515625" customWidth="1"/>
    <col min="4077" max="4077" width="9.28515625" customWidth="1"/>
    <col min="4078" max="4078" width="6.7109375" customWidth="1"/>
    <col min="4079" max="4079" width="59.7109375" customWidth="1"/>
    <col min="4080" max="4081" width="11.5703125" customWidth="1"/>
    <col min="4082" max="4082" width="12.5703125" customWidth="1"/>
    <col min="4331" max="4331" width="6.85546875" customWidth="1"/>
    <col min="4332" max="4332" width="7.28515625" customWidth="1"/>
    <col min="4333" max="4333" width="9.28515625" customWidth="1"/>
    <col min="4334" max="4334" width="6.7109375" customWidth="1"/>
    <col min="4335" max="4335" width="59.7109375" customWidth="1"/>
    <col min="4336" max="4337" width="11.5703125" customWidth="1"/>
    <col min="4338" max="4338" width="12.5703125" customWidth="1"/>
    <col min="4587" max="4587" width="6.85546875" customWidth="1"/>
    <col min="4588" max="4588" width="7.28515625" customWidth="1"/>
    <col min="4589" max="4589" width="9.28515625" customWidth="1"/>
    <col min="4590" max="4590" width="6.7109375" customWidth="1"/>
    <col min="4591" max="4591" width="59.7109375" customWidth="1"/>
    <col min="4592" max="4593" width="11.5703125" customWidth="1"/>
    <col min="4594" max="4594" width="12.5703125" customWidth="1"/>
    <col min="4843" max="4843" width="6.85546875" customWidth="1"/>
    <col min="4844" max="4844" width="7.28515625" customWidth="1"/>
    <col min="4845" max="4845" width="9.28515625" customWidth="1"/>
    <col min="4846" max="4846" width="6.7109375" customWidth="1"/>
    <col min="4847" max="4847" width="59.7109375" customWidth="1"/>
    <col min="4848" max="4849" width="11.5703125" customWidth="1"/>
    <col min="4850" max="4850" width="12.5703125" customWidth="1"/>
    <col min="5099" max="5099" width="6.85546875" customWidth="1"/>
    <col min="5100" max="5100" width="7.28515625" customWidth="1"/>
    <col min="5101" max="5101" width="9.28515625" customWidth="1"/>
    <col min="5102" max="5102" width="6.7109375" customWidth="1"/>
    <col min="5103" max="5103" width="59.7109375" customWidth="1"/>
    <col min="5104" max="5105" width="11.5703125" customWidth="1"/>
    <col min="5106" max="5106" width="12.5703125" customWidth="1"/>
    <col min="5355" max="5355" width="6.85546875" customWidth="1"/>
    <col min="5356" max="5356" width="7.28515625" customWidth="1"/>
    <col min="5357" max="5357" width="9.28515625" customWidth="1"/>
    <col min="5358" max="5358" width="6.7109375" customWidth="1"/>
    <col min="5359" max="5359" width="59.7109375" customWidth="1"/>
    <col min="5360" max="5361" width="11.5703125" customWidth="1"/>
    <col min="5362" max="5362" width="12.5703125" customWidth="1"/>
    <col min="5611" max="5611" width="6.85546875" customWidth="1"/>
    <col min="5612" max="5612" width="7.28515625" customWidth="1"/>
    <col min="5613" max="5613" width="9.28515625" customWidth="1"/>
    <col min="5614" max="5614" width="6.7109375" customWidth="1"/>
    <col min="5615" max="5615" width="59.7109375" customWidth="1"/>
    <col min="5616" max="5617" width="11.5703125" customWidth="1"/>
    <col min="5618" max="5618" width="12.5703125" customWidth="1"/>
    <col min="5867" max="5867" width="6.85546875" customWidth="1"/>
    <col min="5868" max="5868" width="7.28515625" customWidth="1"/>
    <col min="5869" max="5869" width="9.28515625" customWidth="1"/>
    <col min="5870" max="5870" width="6.7109375" customWidth="1"/>
    <col min="5871" max="5871" width="59.7109375" customWidth="1"/>
    <col min="5872" max="5873" width="11.5703125" customWidth="1"/>
    <col min="5874" max="5874" width="12.5703125" customWidth="1"/>
    <col min="6123" max="6123" width="6.85546875" customWidth="1"/>
    <col min="6124" max="6124" width="7.28515625" customWidth="1"/>
    <col min="6125" max="6125" width="9.28515625" customWidth="1"/>
    <col min="6126" max="6126" width="6.7109375" customWidth="1"/>
    <col min="6127" max="6127" width="59.7109375" customWidth="1"/>
    <col min="6128" max="6129" width="11.5703125" customWidth="1"/>
    <col min="6130" max="6130" width="12.5703125" customWidth="1"/>
    <col min="6379" max="6379" width="6.85546875" customWidth="1"/>
    <col min="6380" max="6380" width="7.28515625" customWidth="1"/>
    <col min="6381" max="6381" width="9.28515625" customWidth="1"/>
    <col min="6382" max="6382" width="6.7109375" customWidth="1"/>
    <col min="6383" max="6383" width="59.7109375" customWidth="1"/>
    <col min="6384" max="6385" width="11.5703125" customWidth="1"/>
    <col min="6386" max="6386" width="12.5703125" customWidth="1"/>
    <col min="6635" max="6635" width="6.85546875" customWidth="1"/>
    <col min="6636" max="6636" width="7.28515625" customWidth="1"/>
    <col min="6637" max="6637" width="9.28515625" customWidth="1"/>
    <col min="6638" max="6638" width="6.7109375" customWidth="1"/>
    <col min="6639" max="6639" width="59.7109375" customWidth="1"/>
    <col min="6640" max="6641" width="11.5703125" customWidth="1"/>
    <col min="6642" max="6642" width="12.5703125" customWidth="1"/>
    <col min="6891" max="6891" width="6.85546875" customWidth="1"/>
    <col min="6892" max="6892" width="7.28515625" customWidth="1"/>
    <col min="6893" max="6893" width="9.28515625" customWidth="1"/>
    <col min="6894" max="6894" width="6.7109375" customWidth="1"/>
    <col min="6895" max="6895" width="59.7109375" customWidth="1"/>
    <col min="6896" max="6897" width="11.5703125" customWidth="1"/>
    <col min="6898" max="6898" width="12.5703125" customWidth="1"/>
    <col min="7147" max="7147" width="6.85546875" customWidth="1"/>
    <col min="7148" max="7148" width="7.28515625" customWidth="1"/>
    <col min="7149" max="7149" width="9.28515625" customWidth="1"/>
    <col min="7150" max="7150" width="6.7109375" customWidth="1"/>
    <col min="7151" max="7151" width="59.7109375" customWidth="1"/>
    <col min="7152" max="7153" width="11.5703125" customWidth="1"/>
    <col min="7154" max="7154" width="12.5703125" customWidth="1"/>
    <col min="7403" max="7403" width="6.85546875" customWidth="1"/>
    <col min="7404" max="7404" width="7.28515625" customWidth="1"/>
    <col min="7405" max="7405" width="9.28515625" customWidth="1"/>
    <col min="7406" max="7406" width="6.7109375" customWidth="1"/>
    <col min="7407" max="7407" width="59.7109375" customWidth="1"/>
    <col min="7408" max="7409" width="11.5703125" customWidth="1"/>
    <col min="7410" max="7410" width="12.5703125" customWidth="1"/>
    <col min="7659" max="7659" width="6.85546875" customWidth="1"/>
    <col min="7660" max="7660" width="7.28515625" customWidth="1"/>
    <col min="7661" max="7661" width="9.28515625" customWidth="1"/>
    <col min="7662" max="7662" width="6.7109375" customWidth="1"/>
    <col min="7663" max="7663" width="59.7109375" customWidth="1"/>
    <col min="7664" max="7665" width="11.5703125" customWidth="1"/>
    <col min="7666" max="7666" width="12.5703125" customWidth="1"/>
    <col min="7915" max="7915" width="6.85546875" customWidth="1"/>
    <col min="7916" max="7916" width="7.28515625" customWidth="1"/>
    <col min="7917" max="7917" width="9.28515625" customWidth="1"/>
    <col min="7918" max="7918" width="6.7109375" customWidth="1"/>
    <col min="7919" max="7919" width="59.7109375" customWidth="1"/>
    <col min="7920" max="7921" width="11.5703125" customWidth="1"/>
    <col min="7922" max="7922" width="12.5703125" customWidth="1"/>
    <col min="8171" max="8171" width="6.85546875" customWidth="1"/>
    <col min="8172" max="8172" width="7.28515625" customWidth="1"/>
    <col min="8173" max="8173" width="9.28515625" customWidth="1"/>
    <col min="8174" max="8174" width="6.7109375" customWidth="1"/>
    <col min="8175" max="8175" width="59.7109375" customWidth="1"/>
    <col min="8176" max="8177" width="11.5703125" customWidth="1"/>
    <col min="8178" max="8178" width="12.5703125" customWidth="1"/>
    <col min="8427" max="8427" width="6.85546875" customWidth="1"/>
    <col min="8428" max="8428" width="7.28515625" customWidth="1"/>
    <col min="8429" max="8429" width="9.28515625" customWidth="1"/>
    <col min="8430" max="8430" width="6.7109375" customWidth="1"/>
    <col min="8431" max="8431" width="59.7109375" customWidth="1"/>
    <col min="8432" max="8433" width="11.5703125" customWidth="1"/>
    <col min="8434" max="8434" width="12.5703125" customWidth="1"/>
    <col min="8683" max="8683" width="6.85546875" customWidth="1"/>
    <col min="8684" max="8684" width="7.28515625" customWidth="1"/>
    <col min="8685" max="8685" width="9.28515625" customWidth="1"/>
    <col min="8686" max="8686" width="6.7109375" customWidth="1"/>
    <col min="8687" max="8687" width="59.7109375" customWidth="1"/>
    <col min="8688" max="8689" width="11.5703125" customWidth="1"/>
    <col min="8690" max="8690" width="12.5703125" customWidth="1"/>
    <col min="8939" max="8939" width="6.85546875" customWidth="1"/>
    <col min="8940" max="8940" width="7.28515625" customWidth="1"/>
    <col min="8941" max="8941" width="9.28515625" customWidth="1"/>
    <col min="8942" max="8942" width="6.7109375" customWidth="1"/>
    <col min="8943" max="8943" width="59.7109375" customWidth="1"/>
    <col min="8944" max="8945" width="11.5703125" customWidth="1"/>
    <col min="8946" max="8946" width="12.5703125" customWidth="1"/>
    <col min="9195" max="9195" width="6.85546875" customWidth="1"/>
    <col min="9196" max="9196" width="7.28515625" customWidth="1"/>
    <col min="9197" max="9197" width="9.28515625" customWidth="1"/>
    <col min="9198" max="9198" width="6.7109375" customWidth="1"/>
    <col min="9199" max="9199" width="59.7109375" customWidth="1"/>
    <col min="9200" max="9201" width="11.5703125" customWidth="1"/>
    <col min="9202" max="9202" width="12.5703125" customWidth="1"/>
    <col min="9451" max="9451" width="6.85546875" customWidth="1"/>
    <col min="9452" max="9452" width="7.28515625" customWidth="1"/>
    <col min="9453" max="9453" width="9.28515625" customWidth="1"/>
    <col min="9454" max="9454" width="6.7109375" customWidth="1"/>
    <col min="9455" max="9455" width="59.7109375" customWidth="1"/>
    <col min="9456" max="9457" width="11.5703125" customWidth="1"/>
    <col min="9458" max="9458" width="12.5703125" customWidth="1"/>
    <col min="9707" max="9707" width="6.85546875" customWidth="1"/>
    <col min="9708" max="9708" width="7.28515625" customWidth="1"/>
    <col min="9709" max="9709" width="9.28515625" customWidth="1"/>
    <col min="9710" max="9710" width="6.7109375" customWidth="1"/>
    <col min="9711" max="9711" width="59.7109375" customWidth="1"/>
    <col min="9712" max="9713" width="11.5703125" customWidth="1"/>
    <col min="9714" max="9714" width="12.5703125" customWidth="1"/>
    <col min="9963" max="9963" width="6.85546875" customWidth="1"/>
    <col min="9964" max="9964" width="7.28515625" customWidth="1"/>
    <col min="9965" max="9965" width="9.28515625" customWidth="1"/>
    <col min="9966" max="9966" width="6.7109375" customWidth="1"/>
    <col min="9967" max="9967" width="59.7109375" customWidth="1"/>
    <col min="9968" max="9969" width="11.5703125" customWidth="1"/>
    <col min="9970" max="9970" width="12.5703125" customWidth="1"/>
    <col min="10219" max="10219" width="6.85546875" customWidth="1"/>
    <col min="10220" max="10220" width="7.28515625" customWidth="1"/>
    <col min="10221" max="10221" width="9.28515625" customWidth="1"/>
    <col min="10222" max="10222" width="6.7109375" customWidth="1"/>
    <col min="10223" max="10223" width="59.7109375" customWidth="1"/>
    <col min="10224" max="10225" width="11.5703125" customWidth="1"/>
    <col min="10226" max="10226" width="12.5703125" customWidth="1"/>
    <col min="10475" max="10475" width="6.85546875" customWidth="1"/>
    <col min="10476" max="10476" width="7.28515625" customWidth="1"/>
    <col min="10477" max="10477" width="9.28515625" customWidth="1"/>
    <col min="10478" max="10478" width="6.7109375" customWidth="1"/>
    <col min="10479" max="10479" width="59.7109375" customWidth="1"/>
    <col min="10480" max="10481" width="11.5703125" customWidth="1"/>
    <col min="10482" max="10482" width="12.5703125" customWidth="1"/>
    <col min="10731" max="10731" width="6.85546875" customWidth="1"/>
    <col min="10732" max="10732" width="7.28515625" customWidth="1"/>
    <col min="10733" max="10733" width="9.28515625" customWidth="1"/>
    <col min="10734" max="10734" width="6.7109375" customWidth="1"/>
    <col min="10735" max="10735" width="59.7109375" customWidth="1"/>
    <col min="10736" max="10737" width="11.5703125" customWidth="1"/>
    <col min="10738" max="10738" width="12.5703125" customWidth="1"/>
    <col min="10987" max="10987" width="6.85546875" customWidth="1"/>
    <col min="10988" max="10988" width="7.28515625" customWidth="1"/>
    <col min="10989" max="10989" width="9.28515625" customWidth="1"/>
    <col min="10990" max="10990" width="6.7109375" customWidth="1"/>
    <col min="10991" max="10991" width="59.7109375" customWidth="1"/>
    <col min="10992" max="10993" width="11.5703125" customWidth="1"/>
    <col min="10994" max="10994" width="12.5703125" customWidth="1"/>
    <col min="11243" max="11243" width="6.85546875" customWidth="1"/>
    <col min="11244" max="11244" width="7.28515625" customWidth="1"/>
    <col min="11245" max="11245" width="9.28515625" customWidth="1"/>
    <col min="11246" max="11246" width="6.7109375" customWidth="1"/>
    <col min="11247" max="11247" width="59.7109375" customWidth="1"/>
    <col min="11248" max="11249" width="11.5703125" customWidth="1"/>
    <col min="11250" max="11250" width="12.5703125" customWidth="1"/>
    <col min="11499" max="11499" width="6.85546875" customWidth="1"/>
    <col min="11500" max="11500" width="7.28515625" customWidth="1"/>
    <col min="11501" max="11501" width="9.28515625" customWidth="1"/>
    <col min="11502" max="11502" width="6.7109375" customWidth="1"/>
    <col min="11503" max="11503" width="59.7109375" customWidth="1"/>
    <col min="11504" max="11505" width="11.5703125" customWidth="1"/>
    <col min="11506" max="11506" width="12.5703125" customWidth="1"/>
    <col min="11755" max="11755" width="6.85546875" customWidth="1"/>
    <col min="11756" max="11756" width="7.28515625" customWidth="1"/>
    <col min="11757" max="11757" width="9.28515625" customWidth="1"/>
    <col min="11758" max="11758" width="6.7109375" customWidth="1"/>
    <col min="11759" max="11759" width="59.7109375" customWidth="1"/>
    <col min="11760" max="11761" width="11.5703125" customWidth="1"/>
    <col min="11762" max="11762" width="12.5703125" customWidth="1"/>
    <col min="12011" max="12011" width="6.85546875" customWidth="1"/>
    <col min="12012" max="12012" width="7.28515625" customWidth="1"/>
    <col min="12013" max="12013" width="9.28515625" customWidth="1"/>
    <col min="12014" max="12014" width="6.7109375" customWidth="1"/>
    <col min="12015" max="12015" width="59.7109375" customWidth="1"/>
    <col min="12016" max="12017" width="11.5703125" customWidth="1"/>
    <col min="12018" max="12018" width="12.5703125" customWidth="1"/>
    <col min="12267" max="12267" width="6.85546875" customWidth="1"/>
    <col min="12268" max="12268" width="7.28515625" customWidth="1"/>
    <col min="12269" max="12269" width="9.28515625" customWidth="1"/>
    <col min="12270" max="12270" width="6.7109375" customWidth="1"/>
    <col min="12271" max="12271" width="59.7109375" customWidth="1"/>
    <col min="12272" max="12273" width="11.5703125" customWidth="1"/>
    <col min="12274" max="12274" width="12.5703125" customWidth="1"/>
    <col min="12523" max="12523" width="6.85546875" customWidth="1"/>
    <col min="12524" max="12524" width="7.28515625" customWidth="1"/>
    <col min="12525" max="12525" width="9.28515625" customWidth="1"/>
    <col min="12526" max="12526" width="6.7109375" customWidth="1"/>
    <col min="12527" max="12527" width="59.7109375" customWidth="1"/>
    <col min="12528" max="12529" width="11.5703125" customWidth="1"/>
    <col min="12530" max="12530" width="12.5703125" customWidth="1"/>
    <col min="12779" max="12779" width="6.85546875" customWidth="1"/>
    <col min="12780" max="12780" width="7.28515625" customWidth="1"/>
    <col min="12781" max="12781" width="9.28515625" customWidth="1"/>
    <col min="12782" max="12782" width="6.7109375" customWidth="1"/>
    <col min="12783" max="12783" width="59.7109375" customWidth="1"/>
    <col min="12784" max="12785" width="11.5703125" customWidth="1"/>
    <col min="12786" max="12786" width="12.5703125" customWidth="1"/>
    <col min="13035" max="13035" width="6.85546875" customWidth="1"/>
    <col min="13036" max="13036" width="7.28515625" customWidth="1"/>
    <col min="13037" max="13037" width="9.28515625" customWidth="1"/>
    <col min="13038" max="13038" width="6.7109375" customWidth="1"/>
    <col min="13039" max="13039" width="59.7109375" customWidth="1"/>
    <col min="13040" max="13041" width="11.5703125" customWidth="1"/>
    <col min="13042" max="13042" width="12.5703125" customWidth="1"/>
    <col min="13291" max="13291" width="6.85546875" customWidth="1"/>
    <col min="13292" max="13292" width="7.28515625" customWidth="1"/>
    <col min="13293" max="13293" width="9.28515625" customWidth="1"/>
    <col min="13294" max="13294" width="6.7109375" customWidth="1"/>
    <col min="13295" max="13295" width="59.7109375" customWidth="1"/>
    <col min="13296" max="13297" width="11.5703125" customWidth="1"/>
    <col min="13298" max="13298" width="12.5703125" customWidth="1"/>
    <col min="13547" max="13547" width="6.85546875" customWidth="1"/>
    <col min="13548" max="13548" width="7.28515625" customWidth="1"/>
    <col min="13549" max="13549" width="9.28515625" customWidth="1"/>
    <col min="13550" max="13550" width="6.7109375" customWidth="1"/>
    <col min="13551" max="13551" width="59.7109375" customWidth="1"/>
    <col min="13552" max="13553" width="11.5703125" customWidth="1"/>
    <col min="13554" max="13554" width="12.5703125" customWidth="1"/>
    <col min="13803" max="13803" width="6.85546875" customWidth="1"/>
    <col min="13804" max="13804" width="7.28515625" customWidth="1"/>
    <col min="13805" max="13805" width="9.28515625" customWidth="1"/>
    <col min="13806" max="13806" width="6.7109375" customWidth="1"/>
    <col min="13807" max="13807" width="59.7109375" customWidth="1"/>
    <col min="13808" max="13809" width="11.5703125" customWidth="1"/>
    <col min="13810" max="13810" width="12.5703125" customWidth="1"/>
    <col min="14059" max="14059" width="6.85546875" customWidth="1"/>
    <col min="14060" max="14060" width="7.28515625" customWidth="1"/>
    <col min="14061" max="14061" width="9.28515625" customWidth="1"/>
    <col min="14062" max="14062" width="6.7109375" customWidth="1"/>
    <col min="14063" max="14063" width="59.7109375" customWidth="1"/>
    <col min="14064" max="14065" width="11.5703125" customWidth="1"/>
    <col min="14066" max="14066" width="12.5703125" customWidth="1"/>
    <col min="14315" max="14315" width="6.85546875" customWidth="1"/>
    <col min="14316" max="14316" width="7.28515625" customWidth="1"/>
    <col min="14317" max="14317" width="9.28515625" customWidth="1"/>
    <col min="14318" max="14318" width="6.7109375" customWidth="1"/>
    <col min="14319" max="14319" width="59.7109375" customWidth="1"/>
    <col min="14320" max="14321" width="11.5703125" customWidth="1"/>
    <col min="14322" max="14322" width="12.5703125" customWidth="1"/>
    <col min="14571" max="14571" width="6.85546875" customWidth="1"/>
    <col min="14572" max="14572" width="7.28515625" customWidth="1"/>
    <col min="14573" max="14573" width="9.28515625" customWidth="1"/>
    <col min="14574" max="14574" width="6.7109375" customWidth="1"/>
    <col min="14575" max="14575" width="59.7109375" customWidth="1"/>
    <col min="14576" max="14577" width="11.5703125" customWidth="1"/>
    <col min="14578" max="14578" width="12.5703125" customWidth="1"/>
    <col min="14827" max="14827" width="6.85546875" customWidth="1"/>
    <col min="14828" max="14828" width="7.28515625" customWidth="1"/>
    <col min="14829" max="14829" width="9.28515625" customWidth="1"/>
    <col min="14830" max="14830" width="6.7109375" customWidth="1"/>
    <col min="14831" max="14831" width="59.7109375" customWidth="1"/>
    <col min="14832" max="14833" width="11.5703125" customWidth="1"/>
    <col min="14834" max="14834" width="12.5703125" customWidth="1"/>
    <col min="15083" max="15083" width="6.85546875" customWidth="1"/>
    <col min="15084" max="15084" width="7.28515625" customWidth="1"/>
    <col min="15085" max="15085" width="9.28515625" customWidth="1"/>
    <col min="15086" max="15086" width="6.7109375" customWidth="1"/>
    <col min="15087" max="15087" width="59.7109375" customWidth="1"/>
    <col min="15088" max="15089" width="11.5703125" customWidth="1"/>
    <col min="15090" max="15090" width="12.5703125" customWidth="1"/>
    <col min="15339" max="15339" width="6.85546875" customWidth="1"/>
    <col min="15340" max="15340" width="7.28515625" customWidth="1"/>
    <col min="15341" max="15341" width="9.28515625" customWidth="1"/>
    <col min="15342" max="15342" width="6.7109375" customWidth="1"/>
    <col min="15343" max="15343" width="59.7109375" customWidth="1"/>
    <col min="15344" max="15345" width="11.5703125" customWidth="1"/>
    <col min="15346" max="15346" width="12.5703125" customWidth="1"/>
    <col min="15595" max="15595" width="6.85546875" customWidth="1"/>
    <col min="15596" max="15596" width="7.28515625" customWidth="1"/>
    <col min="15597" max="15597" width="9.28515625" customWidth="1"/>
    <col min="15598" max="15598" width="6.7109375" customWidth="1"/>
    <col min="15599" max="15599" width="59.7109375" customWidth="1"/>
    <col min="15600" max="15601" width="11.5703125" customWidth="1"/>
    <col min="15602" max="15602" width="12.5703125" customWidth="1"/>
    <col min="15851" max="15851" width="6.85546875" customWidth="1"/>
    <col min="15852" max="15852" width="7.28515625" customWidth="1"/>
    <col min="15853" max="15853" width="9.28515625" customWidth="1"/>
    <col min="15854" max="15854" width="6.7109375" customWidth="1"/>
    <col min="15855" max="15855" width="59.7109375" customWidth="1"/>
    <col min="15856" max="15857" width="11.5703125" customWidth="1"/>
    <col min="15858" max="15858" width="12.5703125" customWidth="1"/>
    <col min="16107" max="16107" width="6.85546875" customWidth="1"/>
    <col min="16108" max="16108" width="7.28515625" customWidth="1"/>
    <col min="16109" max="16109" width="9.28515625" customWidth="1"/>
    <col min="16110" max="16110" width="6.7109375" customWidth="1"/>
    <col min="16111" max="16111" width="59.7109375" customWidth="1"/>
    <col min="16112" max="16113" width="11.5703125" customWidth="1"/>
    <col min="16114" max="16114" width="12.5703125" customWidth="1"/>
  </cols>
  <sheetData>
    <row r="2" spans="1:9" s="29" customFormat="1" ht="53.25">
      <c r="A2" s="56" t="s">
        <v>353</v>
      </c>
      <c r="B2" s="63" t="s">
        <v>183</v>
      </c>
      <c r="C2" s="64" t="s">
        <v>355</v>
      </c>
      <c r="D2" s="62" t="s">
        <v>354</v>
      </c>
      <c r="E2" s="57" t="s">
        <v>352</v>
      </c>
      <c r="F2" s="78" t="s">
        <v>406</v>
      </c>
      <c r="G2" s="78" t="s">
        <v>437</v>
      </c>
      <c r="H2" s="92" t="s">
        <v>436</v>
      </c>
      <c r="I2" s="102" t="s">
        <v>432</v>
      </c>
    </row>
    <row r="3" spans="1:9" s="29" customFormat="1" ht="12.75">
      <c r="A3" s="43">
        <v>1</v>
      </c>
      <c r="B3" s="43">
        <v>2</v>
      </c>
      <c r="C3" s="43">
        <v>3</v>
      </c>
      <c r="D3" s="43">
        <v>4</v>
      </c>
      <c r="E3" s="43">
        <v>5</v>
      </c>
      <c r="F3" s="12">
        <v>6</v>
      </c>
      <c r="G3" s="12">
        <v>7</v>
      </c>
      <c r="H3" s="12">
        <v>8</v>
      </c>
      <c r="I3" s="106">
        <v>9</v>
      </c>
    </row>
    <row r="4" spans="1:9" s="29" customFormat="1" ht="12.75">
      <c r="A4" s="11">
        <v>100111</v>
      </c>
      <c r="B4" s="14"/>
      <c r="C4" s="14"/>
      <c r="D4" s="15"/>
      <c r="E4" s="14" t="s">
        <v>390</v>
      </c>
      <c r="F4" s="80"/>
      <c r="G4" s="80"/>
      <c r="H4" s="94"/>
      <c r="I4" s="103"/>
    </row>
    <row r="5" spans="1:9" s="21" customFormat="1" ht="13.5">
      <c r="A5" s="18"/>
      <c r="B5" s="18"/>
      <c r="C5" s="18">
        <v>610000</v>
      </c>
      <c r="D5" s="19">
        <v>1</v>
      </c>
      <c r="E5" s="18" t="s">
        <v>184</v>
      </c>
      <c r="F5" s="81">
        <f>SUM(F6)</f>
        <v>40500</v>
      </c>
      <c r="G5" s="81">
        <f>SUM(G6)</f>
        <v>30375</v>
      </c>
      <c r="H5" s="95">
        <f>SUM(H6)</f>
        <v>5736.9</v>
      </c>
      <c r="I5" s="95">
        <f t="shared" ref="I5:I68" si="0">SUM(H5/(G5/100))</f>
        <v>18.886913580246912</v>
      </c>
    </row>
    <row r="6" spans="1:9" s="25" customFormat="1" ht="13.5">
      <c r="A6" s="22"/>
      <c r="B6" s="22"/>
      <c r="C6" s="22">
        <v>613000</v>
      </c>
      <c r="D6" s="23" t="s">
        <v>10</v>
      </c>
      <c r="E6" s="22" t="s">
        <v>185</v>
      </c>
      <c r="F6" s="82">
        <f>SUM(F7:F8)</f>
        <v>40500</v>
      </c>
      <c r="G6" s="82">
        <f>SUM(G7:G8)</f>
        <v>30375</v>
      </c>
      <c r="H6" s="96">
        <f>SUM(H7:H8)</f>
        <v>5736.9</v>
      </c>
      <c r="I6" s="95">
        <f t="shared" si="0"/>
        <v>18.886913580246912</v>
      </c>
    </row>
    <row r="7" spans="1:9" s="29" customFormat="1" ht="13.5">
      <c r="A7" s="26"/>
      <c r="B7" s="45" t="s">
        <v>186</v>
      </c>
      <c r="C7" s="26">
        <v>613100</v>
      </c>
      <c r="D7" s="27" t="s">
        <v>12</v>
      </c>
      <c r="E7" s="26" t="s">
        <v>187</v>
      </c>
      <c r="F7" s="84">
        <v>4500</v>
      </c>
      <c r="G7" s="84">
        <f>SUM(F7/12)*9</f>
        <v>3375</v>
      </c>
      <c r="H7" s="98">
        <v>0</v>
      </c>
      <c r="I7" s="95">
        <f t="shared" si="0"/>
        <v>0</v>
      </c>
    </row>
    <row r="8" spans="1:9" s="29" customFormat="1" ht="13.5">
      <c r="A8" s="26"/>
      <c r="B8" s="45" t="s">
        <v>186</v>
      </c>
      <c r="C8" s="26">
        <v>613900</v>
      </c>
      <c r="D8" s="27" t="s">
        <v>20</v>
      </c>
      <c r="E8" s="26" t="s">
        <v>188</v>
      </c>
      <c r="F8" s="84">
        <v>36000</v>
      </c>
      <c r="G8" s="84">
        <f t="shared" ref="G8:G9" si="1">SUM(F8/12)*9</f>
        <v>27000</v>
      </c>
      <c r="H8" s="98">
        <v>5736.9</v>
      </c>
      <c r="I8" s="95">
        <f t="shared" si="0"/>
        <v>21.247777777777777</v>
      </c>
    </row>
    <row r="9" spans="1:9" s="25" customFormat="1" ht="13.5">
      <c r="A9" s="22"/>
      <c r="B9" s="46" t="s">
        <v>186</v>
      </c>
      <c r="C9" s="22"/>
      <c r="D9" s="23">
        <v>2</v>
      </c>
      <c r="E9" s="58" t="s">
        <v>189</v>
      </c>
      <c r="F9" s="82">
        <v>27000</v>
      </c>
      <c r="G9" s="84">
        <f t="shared" si="1"/>
        <v>20250</v>
      </c>
      <c r="H9" s="96">
        <v>5000</v>
      </c>
      <c r="I9" s="95">
        <f t="shared" si="0"/>
        <v>24.691358024691358</v>
      </c>
    </row>
    <row r="10" spans="1:9" s="29" customFormat="1" ht="13.5">
      <c r="A10" s="26"/>
      <c r="B10" s="26"/>
      <c r="C10" s="26"/>
      <c r="D10" s="27"/>
      <c r="E10" s="58" t="s">
        <v>190</v>
      </c>
      <c r="F10" s="82">
        <f>SUM(F5+F9)</f>
        <v>67500</v>
      </c>
      <c r="G10" s="82">
        <f>SUM(G5+G9)</f>
        <v>50625</v>
      </c>
      <c r="H10" s="96">
        <f>SUM(H5+H9)</f>
        <v>10736.9</v>
      </c>
      <c r="I10" s="95">
        <f t="shared" si="0"/>
        <v>21.208691358024691</v>
      </c>
    </row>
    <row r="11" spans="1:9" s="29" customFormat="1" ht="12.75">
      <c r="A11" s="11">
        <v>100121</v>
      </c>
      <c r="B11" s="14"/>
      <c r="C11" s="14"/>
      <c r="D11" s="15"/>
      <c r="E11" s="59" t="s">
        <v>344</v>
      </c>
      <c r="F11" s="80"/>
      <c r="G11" s="80"/>
      <c r="H11" s="94"/>
      <c r="I11" s="103"/>
    </row>
    <row r="12" spans="1:9" s="21" customFormat="1" ht="13.5">
      <c r="A12" s="18"/>
      <c r="B12" s="47"/>
      <c r="C12" s="18">
        <v>610000</v>
      </c>
      <c r="D12" s="19">
        <v>1</v>
      </c>
      <c r="E12" s="18" t="s">
        <v>184</v>
      </c>
      <c r="F12" s="81">
        <f>SUM(F13+F19)</f>
        <v>2621400</v>
      </c>
      <c r="G12" s="81">
        <f>SUM(G13+G19)</f>
        <v>1966050</v>
      </c>
      <c r="H12" s="95">
        <f>SUM(H13+H19)</f>
        <v>1536682.7700000003</v>
      </c>
      <c r="I12" s="95">
        <f t="shared" si="0"/>
        <v>78.160920119020389</v>
      </c>
    </row>
    <row r="13" spans="1:9" s="25" customFormat="1" ht="13.5">
      <c r="A13" s="22"/>
      <c r="B13" s="48"/>
      <c r="C13" s="22">
        <v>613000</v>
      </c>
      <c r="D13" s="23" t="s">
        <v>10</v>
      </c>
      <c r="E13" s="22" t="s">
        <v>185</v>
      </c>
      <c r="F13" s="82">
        <f>SUM(F14:F18)</f>
        <v>221300</v>
      </c>
      <c r="G13" s="82">
        <f>SUM(G14:G18)</f>
        <v>165975</v>
      </c>
      <c r="H13" s="96">
        <f>SUM(H14:H18)</f>
        <v>38238.06</v>
      </c>
      <c r="I13" s="95">
        <f t="shared" si="0"/>
        <v>23.038445549028467</v>
      </c>
    </row>
    <row r="14" spans="1:9" s="29" customFormat="1" ht="13.5">
      <c r="A14" s="26"/>
      <c r="B14" s="49" t="s">
        <v>191</v>
      </c>
      <c r="C14" s="26">
        <v>613100</v>
      </c>
      <c r="D14" s="27" t="s">
        <v>12</v>
      </c>
      <c r="E14" s="26" t="s">
        <v>187</v>
      </c>
      <c r="F14" s="84">
        <v>900</v>
      </c>
      <c r="G14" s="84">
        <f t="shared" ref="G14:G18" si="2">SUM(F14/12)*9</f>
        <v>675</v>
      </c>
      <c r="H14" s="98">
        <v>0</v>
      </c>
      <c r="I14" s="95">
        <f t="shared" si="0"/>
        <v>0</v>
      </c>
    </row>
    <row r="15" spans="1:9" s="29" customFormat="1" ht="13.5">
      <c r="A15" s="26"/>
      <c r="B15" s="49" t="s">
        <v>232</v>
      </c>
      <c r="C15" s="26">
        <v>613500</v>
      </c>
      <c r="D15" s="27" t="s">
        <v>20</v>
      </c>
      <c r="E15" s="26" t="s">
        <v>233</v>
      </c>
      <c r="F15" s="84">
        <v>99500</v>
      </c>
      <c r="G15" s="84">
        <f t="shared" si="2"/>
        <v>74625</v>
      </c>
      <c r="H15" s="98">
        <v>22622.35</v>
      </c>
      <c r="I15" s="95">
        <f t="shared" si="0"/>
        <v>30.314706867671688</v>
      </c>
    </row>
    <row r="16" spans="1:9" s="29" customFormat="1" ht="13.5">
      <c r="A16" s="26"/>
      <c r="B16" s="49" t="s">
        <v>191</v>
      </c>
      <c r="C16" s="26">
        <v>613800</v>
      </c>
      <c r="D16" s="27" t="s">
        <v>23</v>
      </c>
      <c r="E16" s="26" t="s">
        <v>192</v>
      </c>
      <c r="F16" s="84">
        <v>13500</v>
      </c>
      <c r="G16" s="84">
        <f t="shared" si="2"/>
        <v>10125</v>
      </c>
      <c r="H16" s="98">
        <v>7276.12</v>
      </c>
      <c r="I16" s="95">
        <f t="shared" si="0"/>
        <v>71.862913580246911</v>
      </c>
    </row>
    <row r="17" spans="1:9" s="29" customFormat="1" ht="13.5">
      <c r="A17" s="26"/>
      <c r="B17" s="49" t="s">
        <v>191</v>
      </c>
      <c r="C17" s="26">
        <v>613900</v>
      </c>
      <c r="D17" s="27" t="s">
        <v>194</v>
      </c>
      <c r="E17" s="26" t="s">
        <v>188</v>
      </c>
      <c r="F17" s="84">
        <v>35400</v>
      </c>
      <c r="G17" s="84">
        <f t="shared" si="2"/>
        <v>26550</v>
      </c>
      <c r="H17" s="98">
        <v>8339.59</v>
      </c>
      <c r="I17" s="95">
        <f t="shared" si="0"/>
        <v>31.410885122410548</v>
      </c>
    </row>
    <row r="18" spans="1:9" s="29" customFormat="1" ht="13.5">
      <c r="A18" s="26"/>
      <c r="B18" s="49" t="s">
        <v>199</v>
      </c>
      <c r="C18" s="26">
        <v>613900</v>
      </c>
      <c r="D18" s="27" t="s">
        <v>195</v>
      </c>
      <c r="E18" s="26" t="s">
        <v>200</v>
      </c>
      <c r="F18" s="84">
        <v>72000</v>
      </c>
      <c r="G18" s="84">
        <f t="shared" si="2"/>
        <v>54000</v>
      </c>
      <c r="H18" s="98">
        <v>0</v>
      </c>
      <c r="I18" s="95">
        <f t="shared" si="0"/>
        <v>0</v>
      </c>
    </row>
    <row r="19" spans="1:9" s="25" customFormat="1" ht="13.5" customHeight="1">
      <c r="A19" s="22"/>
      <c r="B19" s="48"/>
      <c r="C19" s="22">
        <v>614000</v>
      </c>
      <c r="D19" s="23" t="s">
        <v>29</v>
      </c>
      <c r="E19" s="22" t="s">
        <v>201</v>
      </c>
      <c r="F19" s="82">
        <f>SUM(F20:F51)</f>
        <v>2400100</v>
      </c>
      <c r="G19" s="82">
        <f>SUM(G20:G51)</f>
        <v>1800075</v>
      </c>
      <c r="H19" s="96">
        <f>SUM(H20:H51)</f>
        <v>1498444.7100000002</v>
      </c>
      <c r="I19" s="95">
        <f t="shared" si="0"/>
        <v>83.243459855839347</v>
      </c>
    </row>
    <row r="20" spans="1:9" s="29" customFormat="1" ht="13.5">
      <c r="A20" s="26"/>
      <c r="B20" s="49" t="s">
        <v>191</v>
      </c>
      <c r="C20" s="26">
        <v>614200</v>
      </c>
      <c r="D20" s="27" t="s">
        <v>31</v>
      </c>
      <c r="E20" s="26" t="s">
        <v>365</v>
      </c>
      <c r="F20" s="84">
        <v>176000</v>
      </c>
      <c r="G20" s="84">
        <f t="shared" ref="G20:G51" si="3">SUM(F20/12)*9</f>
        <v>132000</v>
      </c>
      <c r="H20" s="98">
        <v>78151.539999999994</v>
      </c>
      <c r="I20" s="95">
        <f t="shared" si="0"/>
        <v>59.205712121212116</v>
      </c>
    </row>
    <row r="21" spans="1:9" s="29" customFormat="1" ht="13.5">
      <c r="A21" s="26"/>
      <c r="B21" s="49" t="s">
        <v>235</v>
      </c>
      <c r="C21" s="26">
        <v>614200</v>
      </c>
      <c r="D21" s="27" t="s">
        <v>203</v>
      </c>
      <c r="E21" s="26" t="s">
        <v>349</v>
      </c>
      <c r="F21" s="84">
        <v>108000</v>
      </c>
      <c r="G21" s="84">
        <f t="shared" si="3"/>
        <v>81000</v>
      </c>
      <c r="H21" s="98">
        <v>0</v>
      </c>
      <c r="I21" s="95">
        <f t="shared" si="0"/>
        <v>0</v>
      </c>
    </row>
    <row r="22" spans="1:9" s="29" customFormat="1" ht="13.5">
      <c r="A22" s="26"/>
      <c r="B22" s="49" t="s">
        <v>235</v>
      </c>
      <c r="C22" s="26">
        <v>614200</v>
      </c>
      <c r="D22" s="27" t="s">
        <v>206</v>
      </c>
      <c r="E22" s="26" t="s">
        <v>434</v>
      </c>
      <c r="F22" s="84">
        <v>36000</v>
      </c>
      <c r="G22" s="84">
        <f t="shared" si="3"/>
        <v>27000</v>
      </c>
      <c r="H22" s="98">
        <v>0</v>
      </c>
      <c r="I22" s="95">
        <f t="shared" si="0"/>
        <v>0</v>
      </c>
    </row>
    <row r="23" spans="1:9" s="29" customFormat="1" ht="13.5">
      <c r="A23" s="26"/>
      <c r="B23" s="49" t="s">
        <v>236</v>
      </c>
      <c r="C23" s="26">
        <v>614200</v>
      </c>
      <c r="D23" s="66" t="s">
        <v>208</v>
      </c>
      <c r="E23" s="26" t="s">
        <v>342</v>
      </c>
      <c r="F23" s="84">
        <v>28000</v>
      </c>
      <c r="G23" s="84">
        <f t="shared" si="3"/>
        <v>21000</v>
      </c>
      <c r="H23" s="98">
        <v>27400</v>
      </c>
      <c r="I23" s="95">
        <f t="shared" si="0"/>
        <v>130.47619047619048</v>
      </c>
    </row>
    <row r="24" spans="1:9" s="29" customFormat="1" ht="13.5">
      <c r="A24" s="26"/>
      <c r="B24" s="49" t="s">
        <v>236</v>
      </c>
      <c r="C24" s="26">
        <v>614200</v>
      </c>
      <c r="D24" s="27" t="s">
        <v>211</v>
      </c>
      <c r="E24" s="26" t="s">
        <v>237</v>
      </c>
      <c r="F24" s="84">
        <v>32500</v>
      </c>
      <c r="G24" s="84">
        <f t="shared" si="3"/>
        <v>24375</v>
      </c>
      <c r="H24" s="98">
        <v>5700</v>
      </c>
      <c r="I24" s="95">
        <f t="shared" si="0"/>
        <v>23.384615384615383</v>
      </c>
    </row>
    <row r="25" spans="1:9" s="29" customFormat="1" ht="13.5">
      <c r="A25" s="26"/>
      <c r="B25" s="49">
        <v>1091</v>
      </c>
      <c r="C25" s="26">
        <v>614200</v>
      </c>
      <c r="D25" s="27" t="s">
        <v>214</v>
      </c>
      <c r="E25" s="26" t="s">
        <v>341</v>
      </c>
      <c r="F25" s="84">
        <v>10000</v>
      </c>
      <c r="G25" s="84">
        <f t="shared" si="3"/>
        <v>7500</v>
      </c>
      <c r="H25" s="98">
        <v>9974.25</v>
      </c>
      <c r="I25" s="95">
        <f t="shared" si="0"/>
        <v>132.99</v>
      </c>
    </row>
    <row r="26" spans="1:9" s="29" customFormat="1" ht="13.5">
      <c r="A26" s="26"/>
      <c r="B26" s="49">
        <v>1091</v>
      </c>
      <c r="C26" s="26">
        <v>614300</v>
      </c>
      <c r="D26" s="27" t="s">
        <v>216</v>
      </c>
      <c r="E26" s="26" t="s">
        <v>413</v>
      </c>
      <c r="F26" s="84">
        <v>10000</v>
      </c>
      <c r="G26" s="84">
        <f t="shared" si="3"/>
        <v>7500</v>
      </c>
      <c r="H26" s="98">
        <v>10000</v>
      </c>
      <c r="I26" s="95">
        <f t="shared" si="0"/>
        <v>133.33333333333334</v>
      </c>
    </row>
    <row r="27" spans="1:9" s="29" customFormat="1" ht="13.5">
      <c r="A27" s="26"/>
      <c r="B27" s="49" t="s">
        <v>199</v>
      </c>
      <c r="C27" s="26">
        <v>614300</v>
      </c>
      <c r="D27" s="27" t="s">
        <v>241</v>
      </c>
      <c r="E27" s="26" t="s">
        <v>240</v>
      </c>
      <c r="F27" s="84">
        <v>45000</v>
      </c>
      <c r="G27" s="84">
        <f t="shared" si="3"/>
        <v>33750</v>
      </c>
      <c r="H27" s="98">
        <v>0</v>
      </c>
      <c r="I27" s="95">
        <f t="shared" si="0"/>
        <v>0</v>
      </c>
    </row>
    <row r="28" spans="1:9" s="29" customFormat="1" ht="13.5">
      <c r="A28" s="26"/>
      <c r="B28" s="49" t="s">
        <v>199</v>
      </c>
      <c r="C28" s="26">
        <v>614300</v>
      </c>
      <c r="D28" s="27" t="s">
        <v>242</v>
      </c>
      <c r="E28" s="26" t="s">
        <v>411</v>
      </c>
      <c r="F28" s="84">
        <v>15000</v>
      </c>
      <c r="G28" s="84">
        <f t="shared" si="3"/>
        <v>11250</v>
      </c>
      <c r="H28" s="98">
        <v>11500</v>
      </c>
      <c r="I28" s="95">
        <f t="shared" si="0"/>
        <v>102.22222222222223</v>
      </c>
    </row>
    <row r="29" spans="1:9" s="29" customFormat="1" ht="13.5">
      <c r="A29" s="26"/>
      <c r="B29" s="49" t="s">
        <v>199</v>
      </c>
      <c r="C29" s="26">
        <v>614300</v>
      </c>
      <c r="D29" s="27" t="s">
        <v>243</v>
      </c>
      <c r="E29" s="26" t="s">
        <v>412</v>
      </c>
      <c r="F29" s="84">
        <v>10000</v>
      </c>
      <c r="G29" s="84">
        <f t="shared" si="3"/>
        <v>7500</v>
      </c>
      <c r="H29" s="98">
        <v>2000</v>
      </c>
      <c r="I29" s="95">
        <f t="shared" si="0"/>
        <v>26.666666666666668</v>
      </c>
    </row>
    <row r="30" spans="1:9" s="29" customFormat="1" ht="13.5">
      <c r="A30" s="26"/>
      <c r="B30" s="49" t="s">
        <v>199</v>
      </c>
      <c r="C30" s="26">
        <v>614300</v>
      </c>
      <c r="D30" s="27" t="s">
        <v>245</v>
      </c>
      <c r="E30" s="26" t="s">
        <v>244</v>
      </c>
      <c r="F30" s="84">
        <v>45000</v>
      </c>
      <c r="G30" s="84">
        <f t="shared" si="3"/>
        <v>33750</v>
      </c>
      <c r="H30" s="98">
        <v>25500</v>
      </c>
      <c r="I30" s="95">
        <f t="shared" si="0"/>
        <v>75.555555555555557</v>
      </c>
    </row>
    <row r="31" spans="1:9" s="29" customFormat="1" ht="13.5">
      <c r="A31" s="26"/>
      <c r="B31" s="50" t="s">
        <v>239</v>
      </c>
      <c r="C31" s="26">
        <v>614300</v>
      </c>
      <c r="D31" s="27" t="s">
        <v>246</v>
      </c>
      <c r="E31" s="26" t="s">
        <v>326</v>
      </c>
      <c r="F31" s="84">
        <v>200000</v>
      </c>
      <c r="G31" s="84">
        <f t="shared" si="3"/>
        <v>150000</v>
      </c>
      <c r="H31" s="98">
        <v>163000</v>
      </c>
      <c r="I31" s="95">
        <f t="shared" si="0"/>
        <v>108.66666666666667</v>
      </c>
    </row>
    <row r="32" spans="1:9" s="29" customFormat="1" ht="13.5">
      <c r="A32" s="26"/>
      <c r="B32" s="50" t="s">
        <v>239</v>
      </c>
      <c r="C32" s="26">
        <v>614300</v>
      </c>
      <c r="D32" s="27" t="s">
        <v>248</v>
      </c>
      <c r="E32" s="26" t="s">
        <v>247</v>
      </c>
      <c r="F32" s="84">
        <v>63000</v>
      </c>
      <c r="G32" s="84">
        <f t="shared" si="3"/>
        <v>47250</v>
      </c>
      <c r="H32" s="98">
        <v>47000</v>
      </c>
      <c r="I32" s="95">
        <f t="shared" si="0"/>
        <v>99.470899470899468</v>
      </c>
    </row>
    <row r="33" spans="1:9" s="29" customFormat="1" ht="13.5">
      <c r="A33" s="26"/>
      <c r="B33" s="49" t="s">
        <v>236</v>
      </c>
      <c r="C33" s="26">
        <v>614300</v>
      </c>
      <c r="D33" s="27" t="s">
        <v>250</v>
      </c>
      <c r="E33" s="26" t="s">
        <v>249</v>
      </c>
      <c r="F33" s="84">
        <v>7000</v>
      </c>
      <c r="G33" s="84">
        <f t="shared" si="3"/>
        <v>5250</v>
      </c>
      <c r="H33" s="98">
        <v>1440</v>
      </c>
      <c r="I33" s="95">
        <f t="shared" si="0"/>
        <v>27.428571428571427</v>
      </c>
    </row>
    <row r="34" spans="1:9" s="29" customFormat="1" ht="13.5">
      <c r="A34" s="26"/>
      <c r="B34" s="49">
        <v>1091</v>
      </c>
      <c r="C34" s="26">
        <v>614300</v>
      </c>
      <c r="D34" s="27" t="s">
        <v>252</v>
      </c>
      <c r="E34" s="26" t="s">
        <v>251</v>
      </c>
      <c r="F34" s="84">
        <v>42000</v>
      </c>
      <c r="G34" s="84">
        <f t="shared" si="3"/>
        <v>31500</v>
      </c>
      <c r="H34" s="98">
        <v>31500</v>
      </c>
      <c r="I34" s="95">
        <f t="shared" si="0"/>
        <v>100</v>
      </c>
    </row>
    <row r="35" spans="1:9" s="29" customFormat="1" ht="13.5">
      <c r="A35" s="26"/>
      <c r="B35" s="49">
        <v>1091</v>
      </c>
      <c r="C35" s="26">
        <v>614300</v>
      </c>
      <c r="D35" s="27" t="s">
        <v>254</v>
      </c>
      <c r="E35" s="26" t="s">
        <v>402</v>
      </c>
      <c r="F35" s="84">
        <v>5000</v>
      </c>
      <c r="G35" s="84">
        <f t="shared" si="3"/>
        <v>3750</v>
      </c>
      <c r="H35" s="98">
        <v>5000</v>
      </c>
      <c r="I35" s="95">
        <f t="shared" si="0"/>
        <v>133.33333333333334</v>
      </c>
    </row>
    <row r="36" spans="1:9" s="29" customFormat="1" ht="13.5">
      <c r="A36" s="26"/>
      <c r="B36" s="49" t="s">
        <v>236</v>
      </c>
      <c r="C36" s="26">
        <v>614300</v>
      </c>
      <c r="D36" s="27" t="s">
        <v>255</v>
      </c>
      <c r="E36" s="26" t="s">
        <v>407</v>
      </c>
      <c r="F36" s="84">
        <v>90000</v>
      </c>
      <c r="G36" s="84">
        <f t="shared" si="3"/>
        <v>67500</v>
      </c>
      <c r="H36" s="98">
        <v>90000</v>
      </c>
      <c r="I36" s="95">
        <f t="shared" si="0"/>
        <v>133.33333333333334</v>
      </c>
    </row>
    <row r="37" spans="1:9" s="29" customFormat="1" ht="13.5">
      <c r="A37" s="26"/>
      <c r="B37" s="49" t="s">
        <v>199</v>
      </c>
      <c r="C37" s="26">
        <v>614300</v>
      </c>
      <c r="D37" s="27" t="s">
        <v>256</v>
      </c>
      <c r="E37" s="26" t="s">
        <v>368</v>
      </c>
      <c r="F37" s="84">
        <v>20000</v>
      </c>
      <c r="G37" s="84">
        <f t="shared" si="3"/>
        <v>15000</v>
      </c>
      <c r="H37" s="98">
        <v>5000</v>
      </c>
      <c r="I37" s="95">
        <f t="shared" si="0"/>
        <v>33.333333333333336</v>
      </c>
    </row>
    <row r="38" spans="1:9" s="29" customFormat="1" ht="13.5">
      <c r="A38" s="26"/>
      <c r="B38" s="49" t="s">
        <v>270</v>
      </c>
      <c r="C38" s="26">
        <v>614300</v>
      </c>
      <c r="D38" s="27" t="s">
        <v>258</v>
      </c>
      <c r="E38" s="26" t="s">
        <v>271</v>
      </c>
      <c r="F38" s="84">
        <v>90000</v>
      </c>
      <c r="G38" s="84">
        <f t="shared" si="3"/>
        <v>67500</v>
      </c>
      <c r="H38" s="98">
        <v>90000</v>
      </c>
      <c r="I38" s="95">
        <f t="shared" si="0"/>
        <v>133.33333333333334</v>
      </c>
    </row>
    <row r="39" spans="1:9" s="29" customFormat="1" ht="13.5">
      <c r="A39" s="26"/>
      <c r="B39" s="49" t="s">
        <v>202</v>
      </c>
      <c r="C39" s="26">
        <v>614400</v>
      </c>
      <c r="D39" s="27" t="s">
        <v>260</v>
      </c>
      <c r="E39" s="26" t="s">
        <v>204</v>
      </c>
      <c r="F39" s="84">
        <v>10000</v>
      </c>
      <c r="G39" s="84">
        <f t="shared" si="3"/>
        <v>7500</v>
      </c>
      <c r="H39" s="98">
        <v>0</v>
      </c>
      <c r="I39" s="95">
        <f t="shared" si="0"/>
        <v>0</v>
      </c>
    </row>
    <row r="40" spans="1:9" s="29" customFormat="1" ht="13.5">
      <c r="A40" s="26"/>
      <c r="B40" s="49" t="s">
        <v>257</v>
      </c>
      <c r="C40" s="26">
        <v>614400</v>
      </c>
      <c r="D40" s="27" t="s">
        <v>261</v>
      </c>
      <c r="E40" s="26" t="s">
        <v>369</v>
      </c>
      <c r="F40" s="84">
        <v>216000</v>
      </c>
      <c r="G40" s="84">
        <f t="shared" si="3"/>
        <v>162000</v>
      </c>
      <c r="H40" s="98">
        <v>162000</v>
      </c>
      <c r="I40" s="95">
        <f t="shared" si="0"/>
        <v>100</v>
      </c>
    </row>
    <row r="41" spans="1:9" s="29" customFormat="1" ht="13.5">
      <c r="A41" s="26"/>
      <c r="B41" s="49" t="s">
        <v>259</v>
      </c>
      <c r="C41" s="26">
        <v>614400</v>
      </c>
      <c r="D41" s="27" t="s">
        <v>262</v>
      </c>
      <c r="E41" s="26" t="s">
        <v>403</v>
      </c>
      <c r="F41" s="84">
        <v>345600</v>
      </c>
      <c r="G41" s="84">
        <f t="shared" si="3"/>
        <v>259200</v>
      </c>
      <c r="H41" s="98">
        <v>258700</v>
      </c>
      <c r="I41" s="95">
        <f t="shared" si="0"/>
        <v>99.807098765432102</v>
      </c>
    </row>
    <row r="42" spans="1:9" s="29" customFormat="1" ht="13.5">
      <c r="A42" s="26"/>
      <c r="B42" s="49" t="s">
        <v>259</v>
      </c>
      <c r="C42" s="26">
        <v>614400</v>
      </c>
      <c r="D42" s="27" t="s">
        <v>263</v>
      </c>
      <c r="E42" s="26" t="s">
        <v>370</v>
      </c>
      <c r="F42" s="84">
        <v>18000</v>
      </c>
      <c r="G42" s="84">
        <f t="shared" si="3"/>
        <v>13500</v>
      </c>
      <c r="H42" s="98">
        <v>18000</v>
      </c>
      <c r="I42" s="95">
        <f t="shared" si="0"/>
        <v>133.33333333333334</v>
      </c>
    </row>
    <row r="43" spans="1:9" s="29" customFormat="1" ht="13.5">
      <c r="A43" s="26"/>
      <c r="B43" s="49" t="s">
        <v>259</v>
      </c>
      <c r="C43" s="26">
        <v>614400</v>
      </c>
      <c r="D43" s="27" t="s">
        <v>264</v>
      </c>
      <c r="E43" s="26" t="s">
        <v>371</v>
      </c>
      <c r="F43" s="84">
        <v>18000</v>
      </c>
      <c r="G43" s="84">
        <f t="shared" si="3"/>
        <v>13500</v>
      </c>
      <c r="H43" s="98">
        <v>9000</v>
      </c>
      <c r="I43" s="95">
        <f t="shared" si="0"/>
        <v>66.666666666666671</v>
      </c>
    </row>
    <row r="44" spans="1:9" s="29" customFormat="1" ht="13.5">
      <c r="A44" s="26"/>
      <c r="B44" s="49" t="s">
        <v>202</v>
      </c>
      <c r="C44" s="26">
        <v>614400</v>
      </c>
      <c r="D44" s="27" t="s">
        <v>265</v>
      </c>
      <c r="E44" s="26" t="s">
        <v>414</v>
      </c>
      <c r="F44" s="84">
        <v>47000</v>
      </c>
      <c r="G44" s="84">
        <f t="shared" si="3"/>
        <v>35250</v>
      </c>
      <c r="H44" s="98">
        <v>47000</v>
      </c>
      <c r="I44" s="95">
        <f t="shared" si="0"/>
        <v>133.33333333333334</v>
      </c>
    </row>
    <row r="45" spans="1:9" s="29" customFormat="1" ht="13.5">
      <c r="A45" s="26"/>
      <c r="B45" s="49" t="s">
        <v>259</v>
      </c>
      <c r="C45" s="26">
        <v>614400</v>
      </c>
      <c r="D45" s="27" t="s">
        <v>266</v>
      </c>
      <c r="E45" s="26" t="s">
        <v>327</v>
      </c>
      <c r="F45" s="84">
        <v>9000</v>
      </c>
      <c r="G45" s="84">
        <f t="shared" si="3"/>
        <v>6750</v>
      </c>
      <c r="H45" s="98">
        <v>4970</v>
      </c>
      <c r="I45" s="95">
        <f t="shared" si="0"/>
        <v>73.629629629629633</v>
      </c>
    </row>
    <row r="46" spans="1:9" s="29" customFormat="1" ht="13.5">
      <c r="A46" s="26"/>
      <c r="B46" s="49" t="s">
        <v>205</v>
      </c>
      <c r="C46" s="26">
        <v>614500</v>
      </c>
      <c r="D46" s="27" t="s">
        <v>267</v>
      </c>
      <c r="E46" s="26" t="s">
        <v>207</v>
      </c>
      <c r="F46" s="84">
        <v>270000</v>
      </c>
      <c r="G46" s="84">
        <f t="shared" si="3"/>
        <v>202500</v>
      </c>
      <c r="H46" s="98">
        <v>209805.66</v>
      </c>
      <c r="I46" s="95">
        <f t="shared" si="0"/>
        <v>103.60773333333333</v>
      </c>
    </row>
    <row r="47" spans="1:9" s="29" customFormat="1" ht="13.5">
      <c r="A47" s="26"/>
      <c r="B47" s="49" t="s">
        <v>191</v>
      </c>
      <c r="C47" s="26">
        <v>614500</v>
      </c>
      <c r="D47" s="27" t="s">
        <v>269</v>
      </c>
      <c r="E47" s="26" t="s">
        <v>209</v>
      </c>
      <c r="F47" s="84">
        <v>180000</v>
      </c>
      <c r="G47" s="84">
        <f t="shared" si="3"/>
        <v>135000</v>
      </c>
      <c r="H47" s="98">
        <v>88303.08</v>
      </c>
      <c r="I47" s="95">
        <f t="shared" si="0"/>
        <v>65.409688888888894</v>
      </c>
    </row>
    <row r="48" spans="1:9" s="29" customFormat="1" ht="13.5">
      <c r="A48" s="26"/>
      <c r="B48" s="49" t="s">
        <v>210</v>
      </c>
      <c r="C48" s="26">
        <v>614800</v>
      </c>
      <c r="D48" s="27" t="s">
        <v>343</v>
      </c>
      <c r="E48" s="26" t="s">
        <v>212</v>
      </c>
      <c r="F48" s="84">
        <v>45000</v>
      </c>
      <c r="G48" s="84">
        <f t="shared" si="3"/>
        <v>33750</v>
      </c>
      <c r="H48" s="98">
        <v>47343.83</v>
      </c>
      <c r="I48" s="95">
        <f t="shared" si="0"/>
        <v>140.27801481481481</v>
      </c>
    </row>
    <row r="49" spans="1:9" s="29" customFormat="1" ht="13.5">
      <c r="A49" s="26"/>
      <c r="B49" s="49" t="s">
        <v>213</v>
      </c>
      <c r="C49" s="26">
        <v>614800</v>
      </c>
      <c r="D49" s="27" t="s">
        <v>401</v>
      </c>
      <c r="E49" s="26" t="s">
        <v>215</v>
      </c>
      <c r="F49" s="84">
        <v>56000</v>
      </c>
      <c r="G49" s="84">
        <f t="shared" si="3"/>
        <v>42000</v>
      </c>
      <c r="H49" s="98">
        <v>47116.35</v>
      </c>
      <c r="I49" s="95">
        <f t="shared" si="0"/>
        <v>112.18178571428571</v>
      </c>
    </row>
    <row r="50" spans="1:9" s="29" customFormat="1" ht="13.5">
      <c r="A50" s="26"/>
      <c r="B50" s="49" t="s">
        <v>213</v>
      </c>
      <c r="C50" s="26">
        <v>614800</v>
      </c>
      <c r="D50" s="27" t="s">
        <v>410</v>
      </c>
      <c r="E50" s="26" t="s">
        <v>217</v>
      </c>
      <c r="F50" s="84">
        <v>18000</v>
      </c>
      <c r="G50" s="84">
        <f t="shared" si="3"/>
        <v>13500</v>
      </c>
      <c r="H50" s="98">
        <v>3040</v>
      </c>
      <c r="I50" s="95">
        <f t="shared" si="0"/>
        <v>22.518518518518519</v>
      </c>
    </row>
    <row r="51" spans="1:9" s="29" customFormat="1" ht="13.5">
      <c r="A51" s="26"/>
      <c r="B51" s="49" t="s">
        <v>191</v>
      </c>
      <c r="C51" s="26">
        <v>614000</v>
      </c>
      <c r="D51" s="27" t="s">
        <v>422</v>
      </c>
      <c r="E51" s="26" t="s">
        <v>423</v>
      </c>
      <c r="F51" s="84">
        <v>135000</v>
      </c>
      <c r="G51" s="84">
        <f t="shared" si="3"/>
        <v>101250</v>
      </c>
      <c r="H51" s="98">
        <v>0</v>
      </c>
      <c r="I51" s="95">
        <f t="shared" si="0"/>
        <v>0</v>
      </c>
    </row>
    <row r="52" spans="1:9" s="29" customFormat="1" ht="13.5">
      <c r="A52" s="26"/>
      <c r="B52" s="49"/>
      <c r="C52" s="26"/>
      <c r="D52" s="27"/>
      <c r="E52" s="58" t="s">
        <v>220</v>
      </c>
      <c r="F52" s="82">
        <f>SUM(F12)</f>
        <v>2621400</v>
      </c>
      <c r="G52" s="82">
        <f>SUM(G12)</f>
        <v>1966050</v>
      </c>
      <c r="H52" s="96">
        <f>SUM(H12)</f>
        <v>1536682.7700000003</v>
      </c>
      <c r="I52" s="95">
        <f t="shared" si="0"/>
        <v>78.160920119020389</v>
      </c>
    </row>
    <row r="53" spans="1:9" s="29" customFormat="1" ht="24">
      <c r="A53" s="11">
        <v>100131</v>
      </c>
      <c r="B53" s="14"/>
      <c r="C53" s="14"/>
      <c r="D53" s="15"/>
      <c r="E53" s="60" t="s">
        <v>397</v>
      </c>
      <c r="F53" s="80"/>
      <c r="G53" s="80"/>
      <c r="H53" s="94"/>
      <c r="I53" s="103"/>
    </row>
    <row r="54" spans="1:9" s="21" customFormat="1" ht="13.5">
      <c r="A54" s="18"/>
      <c r="B54" s="47"/>
      <c r="C54" s="18">
        <v>610000</v>
      </c>
      <c r="D54" s="19">
        <v>1</v>
      </c>
      <c r="E54" s="18" t="s">
        <v>184</v>
      </c>
      <c r="F54" s="81">
        <f>SUM(F55+F68+F71)</f>
        <v>3796400</v>
      </c>
      <c r="G54" s="81">
        <f>SUM(G55+G68+G71)</f>
        <v>2847300</v>
      </c>
      <c r="H54" s="95">
        <f>SUM(H55+H68+H71)</f>
        <v>1767521.5699999998</v>
      </c>
      <c r="I54" s="95">
        <f t="shared" si="0"/>
        <v>62.077110596003223</v>
      </c>
    </row>
    <row r="55" spans="1:9" s="25" customFormat="1" ht="13.5">
      <c r="A55" s="22"/>
      <c r="B55" s="48"/>
      <c r="C55" s="22">
        <v>613000</v>
      </c>
      <c r="D55" s="23" t="s">
        <v>10</v>
      </c>
      <c r="E55" s="22" t="s">
        <v>185</v>
      </c>
      <c r="F55" s="82">
        <f>SUM(F56:F67)</f>
        <v>3101400</v>
      </c>
      <c r="G55" s="82">
        <f>SUM(G56:G67)</f>
        <v>2326050</v>
      </c>
      <c r="H55" s="96">
        <f>SUM(H56:H67)</f>
        <v>1428165.0799999998</v>
      </c>
      <c r="I55" s="95">
        <f t="shared" si="0"/>
        <v>61.398726596590777</v>
      </c>
    </row>
    <row r="56" spans="1:9" s="29" customFormat="1" ht="13.5">
      <c r="A56" s="26"/>
      <c r="B56" s="49" t="s">
        <v>191</v>
      </c>
      <c r="C56" s="26">
        <v>613100</v>
      </c>
      <c r="D56" s="27" t="s">
        <v>12</v>
      </c>
      <c r="E56" s="26" t="s">
        <v>187</v>
      </c>
      <c r="F56" s="84">
        <v>900</v>
      </c>
      <c r="G56" s="84">
        <f t="shared" ref="G56:G67" si="4">SUM(F56/12)*9</f>
        <v>675</v>
      </c>
      <c r="H56" s="98">
        <v>0</v>
      </c>
      <c r="I56" s="95">
        <f t="shared" si="0"/>
        <v>0</v>
      </c>
    </row>
    <row r="57" spans="1:9" s="29" customFormat="1" ht="13.5">
      <c r="A57" s="26"/>
      <c r="B57" s="49" t="s">
        <v>221</v>
      </c>
      <c r="C57" s="26">
        <v>613200</v>
      </c>
      <c r="D57" s="27" t="s">
        <v>20</v>
      </c>
      <c r="E57" s="26" t="s">
        <v>222</v>
      </c>
      <c r="F57" s="84">
        <v>225000</v>
      </c>
      <c r="G57" s="84">
        <f t="shared" si="4"/>
        <v>168750</v>
      </c>
      <c r="H57" s="98">
        <v>156637.87</v>
      </c>
      <c r="I57" s="95">
        <f t="shared" si="0"/>
        <v>92.822441481481476</v>
      </c>
    </row>
    <row r="58" spans="1:9" s="29" customFormat="1" ht="13.5">
      <c r="A58" s="26"/>
      <c r="B58" s="49" t="s">
        <v>223</v>
      </c>
      <c r="C58" s="26">
        <v>613300</v>
      </c>
      <c r="D58" s="27" t="s">
        <v>23</v>
      </c>
      <c r="E58" s="26" t="s">
        <v>404</v>
      </c>
      <c r="F58" s="84">
        <v>866000</v>
      </c>
      <c r="G58" s="84">
        <f t="shared" si="4"/>
        <v>649500</v>
      </c>
      <c r="H58" s="98">
        <v>481066.63</v>
      </c>
      <c r="I58" s="95">
        <f t="shared" si="0"/>
        <v>74.067225558121635</v>
      </c>
    </row>
    <row r="59" spans="1:9" s="29" customFormat="1" ht="13.5">
      <c r="A59" s="26"/>
      <c r="B59" s="49" t="s">
        <v>223</v>
      </c>
      <c r="C59" s="26">
        <v>613300</v>
      </c>
      <c r="D59" s="27" t="s">
        <v>194</v>
      </c>
      <c r="E59" s="26" t="s">
        <v>378</v>
      </c>
      <c r="F59" s="84">
        <v>870000</v>
      </c>
      <c r="G59" s="84">
        <f t="shared" si="4"/>
        <v>652500</v>
      </c>
      <c r="H59" s="98">
        <v>737127.28</v>
      </c>
      <c r="I59" s="95">
        <f t="shared" si="0"/>
        <v>112.9696980842912</v>
      </c>
    </row>
    <row r="60" spans="1:9" s="29" customFormat="1" ht="13.5">
      <c r="A60" s="26"/>
      <c r="B60" s="49" t="s">
        <v>224</v>
      </c>
      <c r="C60" s="26">
        <v>613300</v>
      </c>
      <c r="D60" s="27" t="s">
        <v>195</v>
      </c>
      <c r="E60" s="26" t="s">
        <v>380</v>
      </c>
      <c r="F60" s="84">
        <v>490000</v>
      </c>
      <c r="G60" s="84">
        <f t="shared" si="4"/>
        <v>367500</v>
      </c>
      <c r="H60" s="98">
        <v>2965.63</v>
      </c>
      <c r="I60" s="95">
        <f t="shared" si="0"/>
        <v>0.80697414965986403</v>
      </c>
    </row>
    <row r="61" spans="1:9" s="29" customFormat="1" ht="13.5">
      <c r="A61" s="26"/>
      <c r="B61" s="49" t="s">
        <v>224</v>
      </c>
      <c r="C61" s="26">
        <v>613300</v>
      </c>
      <c r="D61" s="27" t="s">
        <v>197</v>
      </c>
      <c r="E61" s="26" t="s">
        <v>382</v>
      </c>
      <c r="F61" s="84">
        <v>70000</v>
      </c>
      <c r="G61" s="84">
        <f t="shared" si="4"/>
        <v>52500</v>
      </c>
      <c r="H61" s="98">
        <v>35280.370000000003</v>
      </c>
      <c r="I61" s="95">
        <f t="shared" si="0"/>
        <v>67.200704761904774</v>
      </c>
    </row>
    <row r="62" spans="1:9" s="29" customFormat="1" ht="13.5">
      <c r="A62" s="26"/>
      <c r="B62" s="49" t="s">
        <v>191</v>
      </c>
      <c r="C62" s="26">
        <v>613300</v>
      </c>
      <c r="D62" s="27" t="s">
        <v>198</v>
      </c>
      <c r="E62" s="26" t="s">
        <v>420</v>
      </c>
      <c r="F62" s="84">
        <v>10000</v>
      </c>
      <c r="G62" s="84">
        <f t="shared" si="4"/>
        <v>7500</v>
      </c>
      <c r="H62" s="98">
        <v>0</v>
      </c>
      <c r="I62" s="95">
        <f t="shared" si="0"/>
        <v>0</v>
      </c>
    </row>
    <row r="63" spans="1:9" s="29" customFormat="1" ht="13.5">
      <c r="A63" s="26"/>
      <c r="B63" s="49" t="s">
        <v>193</v>
      </c>
      <c r="C63" s="26">
        <v>613700</v>
      </c>
      <c r="D63" s="27" t="s">
        <v>376</v>
      </c>
      <c r="E63" s="26" t="s">
        <v>379</v>
      </c>
      <c r="F63" s="84">
        <v>450000</v>
      </c>
      <c r="G63" s="84">
        <f t="shared" si="4"/>
        <v>337500</v>
      </c>
      <c r="H63" s="98">
        <v>0</v>
      </c>
      <c r="I63" s="95">
        <f t="shared" si="0"/>
        <v>0</v>
      </c>
    </row>
    <row r="64" spans="1:9" s="29" customFormat="1" ht="13.5">
      <c r="A64" s="26"/>
      <c r="B64" s="49" t="s">
        <v>191</v>
      </c>
      <c r="C64" s="26">
        <v>613900</v>
      </c>
      <c r="D64" s="67" t="s">
        <v>377</v>
      </c>
      <c r="E64" s="26" t="s">
        <v>188</v>
      </c>
      <c r="F64" s="84">
        <v>16000</v>
      </c>
      <c r="G64" s="84">
        <f t="shared" si="4"/>
        <v>12000</v>
      </c>
      <c r="H64" s="98">
        <v>8251.39</v>
      </c>
      <c r="I64" s="95">
        <f t="shared" si="0"/>
        <v>68.761583333333334</v>
      </c>
    </row>
    <row r="65" spans="1:9" s="29" customFormat="1" ht="13.5">
      <c r="A65" s="26"/>
      <c r="B65" s="49" t="s">
        <v>191</v>
      </c>
      <c r="C65" s="26">
        <v>613900</v>
      </c>
      <c r="D65" s="67" t="s">
        <v>381</v>
      </c>
      <c r="E65" s="26" t="s">
        <v>385</v>
      </c>
      <c r="F65" s="84">
        <v>13500</v>
      </c>
      <c r="G65" s="84">
        <f t="shared" si="4"/>
        <v>10125</v>
      </c>
      <c r="H65" s="98">
        <v>5010</v>
      </c>
      <c r="I65" s="95">
        <f t="shared" si="0"/>
        <v>49.481481481481481</v>
      </c>
    </row>
    <row r="66" spans="1:9" s="29" customFormat="1" ht="13.5">
      <c r="A66" s="26"/>
      <c r="B66" s="49" t="s">
        <v>193</v>
      </c>
      <c r="C66" s="26">
        <v>613900</v>
      </c>
      <c r="D66" s="67" t="s">
        <v>386</v>
      </c>
      <c r="E66" s="26" t="s">
        <v>226</v>
      </c>
      <c r="F66" s="84">
        <v>50000</v>
      </c>
      <c r="G66" s="84">
        <f t="shared" si="4"/>
        <v>37500</v>
      </c>
      <c r="H66" s="98">
        <v>1825.91</v>
      </c>
      <c r="I66" s="95">
        <f t="shared" si="0"/>
        <v>4.8690933333333337</v>
      </c>
    </row>
    <row r="67" spans="1:9" s="29" customFormat="1" ht="13.5">
      <c r="A67" s="26"/>
      <c r="B67" s="49" t="s">
        <v>193</v>
      </c>
      <c r="C67" s="26">
        <v>613900</v>
      </c>
      <c r="D67" s="67" t="s">
        <v>419</v>
      </c>
      <c r="E67" s="26" t="s">
        <v>196</v>
      </c>
      <c r="F67" s="84">
        <v>40000</v>
      </c>
      <c r="G67" s="84">
        <f t="shared" si="4"/>
        <v>30000</v>
      </c>
      <c r="H67" s="98">
        <v>0</v>
      </c>
      <c r="I67" s="95">
        <f t="shared" si="0"/>
        <v>0</v>
      </c>
    </row>
    <row r="68" spans="1:9" s="25" customFormat="1" ht="13.5">
      <c r="A68" s="22"/>
      <c r="B68" s="48"/>
      <c r="C68" s="22">
        <v>614000</v>
      </c>
      <c r="D68" s="23" t="s">
        <v>29</v>
      </c>
      <c r="E68" s="22" t="s">
        <v>201</v>
      </c>
      <c r="F68" s="82">
        <f>SUM(F69:F70)</f>
        <v>485000</v>
      </c>
      <c r="G68" s="82">
        <f t="shared" ref="G68:H68" si="5">SUM(G69:G70)</f>
        <v>363750</v>
      </c>
      <c r="H68" s="96">
        <f t="shared" si="5"/>
        <v>250000</v>
      </c>
      <c r="I68" s="95">
        <f t="shared" si="0"/>
        <v>68.728522336769757</v>
      </c>
    </row>
    <row r="69" spans="1:9" s="29" customFormat="1" ht="13.5">
      <c r="A69" s="26"/>
      <c r="B69" s="49" t="s">
        <v>191</v>
      </c>
      <c r="C69" s="26">
        <v>614400</v>
      </c>
      <c r="D69" s="67" t="s">
        <v>31</v>
      </c>
      <c r="E69" s="26" t="s">
        <v>421</v>
      </c>
      <c r="F69" s="84">
        <v>480000</v>
      </c>
      <c r="G69" s="84">
        <f t="shared" ref="G69:G70" si="6">SUM(F69/12)*9</f>
        <v>360000</v>
      </c>
      <c r="H69" s="98">
        <v>250000</v>
      </c>
      <c r="I69" s="95">
        <f t="shared" ref="I69" si="7">SUM(H69/(G69/100))</f>
        <v>69.444444444444443</v>
      </c>
    </row>
    <row r="70" spans="1:9" s="29" customFormat="1" ht="13.5">
      <c r="A70" s="26"/>
      <c r="B70" s="49" t="s">
        <v>191</v>
      </c>
      <c r="C70" s="26">
        <v>614400</v>
      </c>
      <c r="D70" s="67" t="s">
        <v>31</v>
      </c>
      <c r="E70" s="26" t="s">
        <v>391</v>
      </c>
      <c r="F70" s="84">
        <v>5000</v>
      </c>
      <c r="G70" s="84">
        <f t="shared" si="6"/>
        <v>3750</v>
      </c>
      <c r="H70" s="98">
        <v>0</v>
      </c>
      <c r="I70" s="95">
        <f t="shared" ref="I70:I82" si="8">SUM(H70/(G70/100))</f>
        <v>0</v>
      </c>
    </row>
    <row r="71" spans="1:9" s="25" customFormat="1" ht="13.5">
      <c r="A71" s="22"/>
      <c r="B71" s="48"/>
      <c r="C71" s="22">
        <v>61600</v>
      </c>
      <c r="D71" s="23" t="s">
        <v>45</v>
      </c>
      <c r="E71" s="22" t="s">
        <v>227</v>
      </c>
      <c r="F71" s="82">
        <f>SUM(F72)</f>
        <v>210000</v>
      </c>
      <c r="G71" s="82">
        <f>SUM(G72)</f>
        <v>157500</v>
      </c>
      <c r="H71" s="96">
        <f>SUM(H72)</f>
        <v>89356.49</v>
      </c>
      <c r="I71" s="95">
        <f t="shared" si="8"/>
        <v>56.734279365079367</v>
      </c>
    </row>
    <row r="72" spans="1:9" s="29" customFormat="1" ht="13.5">
      <c r="A72" s="26"/>
      <c r="B72" s="49" t="s">
        <v>228</v>
      </c>
      <c r="C72" s="26">
        <v>616100</v>
      </c>
      <c r="D72" s="27" t="s">
        <v>47</v>
      </c>
      <c r="E72" s="26" t="s">
        <v>229</v>
      </c>
      <c r="F72" s="84">
        <v>210000</v>
      </c>
      <c r="G72" s="84">
        <f>SUM(F72/12)*9</f>
        <v>157500</v>
      </c>
      <c r="H72" s="98">
        <v>89356.49</v>
      </c>
      <c r="I72" s="95">
        <f t="shared" si="8"/>
        <v>56.734279365079367</v>
      </c>
    </row>
    <row r="73" spans="1:9" s="25" customFormat="1" ht="13.5">
      <c r="A73" s="22"/>
      <c r="B73" s="48"/>
      <c r="C73" s="22">
        <v>821000</v>
      </c>
      <c r="D73" s="23" t="s">
        <v>329</v>
      </c>
      <c r="E73" s="58" t="s">
        <v>218</v>
      </c>
      <c r="F73" s="82">
        <f>SUM(F74:F80)</f>
        <v>4445000</v>
      </c>
      <c r="G73" s="82">
        <f>SUM(G74:G80)</f>
        <v>3333750</v>
      </c>
      <c r="H73" s="96">
        <f>SUM(H74:H80)</f>
        <v>812593.69</v>
      </c>
      <c r="I73" s="95">
        <f t="shared" si="8"/>
        <v>24.374763854518182</v>
      </c>
    </row>
    <row r="74" spans="1:9" s="29" customFormat="1" ht="13.5">
      <c r="A74" s="26"/>
      <c r="B74" s="49" t="s">
        <v>191</v>
      </c>
      <c r="C74" s="26">
        <v>821100</v>
      </c>
      <c r="D74" s="27" t="s">
        <v>54</v>
      </c>
      <c r="E74" s="26" t="s">
        <v>357</v>
      </c>
      <c r="F74" s="84">
        <v>5000</v>
      </c>
      <c r="G74" s="84">
        <f t="shared" ref="G74:G81" si="9">SUM(F74/12)*9</f>
        <v>3750</v>
      </c>
      <c r="H74" s="98">
        <v>0</v>
      </c>
      <c r="I74" s="95">
        <f t="shared" si="8"/>
        <v>0</v>
      </c>
    </row>
    <row r="75" spans="1:9" s="29" customFormat="1" ht="13.5">
      <c r="A75" s="26"/>
      <c r="B75" s="49" t="s">
        <v>191</v>
      </c>
      <c r="C75" s="26">
        <v>821500</v>
      </c>
      <c r="D75" s="27" t="s">
        <v>73</v>
      </c>
      <c r="E75" s="26" t="s">
        <v>383</v>
      </c>
      <c r="F75" s="84">
        <v>70000</v>
      </c>
      <c r="G75" s="84">
        <f t="shared" si="9"/>
        <v>52500</v>
      </c>
      <c r="H75" s="98">
        <v>16389</v>
      </c>
      <c r="I75" s="95">
        <f t="shared" si="8"/>
        <v>31.217142857142857</v>
      </c>
    </row>
    <row r="76" spans="1:9" s="29" customFormat="1" ht="13.5">
      <c r="A76" s="26"/>
      <c r="B76" s="49" t="s">
        <v>191</v>
      </c>
      <c r="C76" s="26">
        <v>821600</v>
      </c>
      <c r="D76" s="27" t="s">
        <v>83</v>
      </c>
      <c r="E76" s="26" t="s">
        <v>416</v>
      </c>
      <c r="F76" s="84">
        <v>2500000</v>
      </c>
      <c r="G76" s="84">
        <f t="shared" si="9"/>
        <v>1875000</v>
      </c>
      <c r="H76" s="98">
        <v>336042.35</v>
      </c>
      <c r="I76" s="95">
        <f t="shared" si="8"/>
        <v>17.922258666666664</v>
      </c>
    </row>
    <row r="77" spans="1:9" s="29" customFormat="1" ht="13.5">
      <c r="A77" s="26"/>
      <c r="B77" s="49" t="s">
        <v>191</v>
      </c>
      <c r="C77" s="26">
        <v>821600</v>
      </c>
      <c r="D77" s="27" t="s">
        <v>89</v>
      </c>
      <c r="E77" s="26" t="s">
        <v>415</v>
      </c>
      <c r="F77" s="84">
        <v>1040000</v>
      </c>
      <c r="G77" s="84">
        <f t="shared" si="9"/>
        <v>780000</v>
      </c>
      <c r="H77" s="98">
        <v>281162.34000000003</v>
      </c>
      <c r="I77" s="95">
        <f t="shared" si="8"/>
        <v>36.046453846153852</v>
      </c>
    </row>
    <row r="78" spans="1:9" s="29" customFormat="1" ht="13.5">
      <c r="A78" s="26"/>
      <c r="B78" s="49" t="s">
        <v>191</v>
      </c>
      <c r="C78" s="26">
        <v>821600</v>
      </c>
      <c r="D78" s="27" t="s">
        <v>95</v>
      </c>
      <c r="E78" s="26" t="s">
        <v>328</v>
      </c>
      <c r="F78" s="84">
        <v>750000</v>
      </c>
      <c r="G78" s="84">
        <f t="shared" si="9"/>
        <v>562500</v>
      </c>
      <c r="H78" s="98">
        <v>179000</v>
      </c>
      <c r="I78" s="95">
        <f t="shared" si="8"/>
        <v>31.822222222222223</v>
      </c>
    </row>
    <row r="79" spans="1:9" s="29" customFormat="1" ht="13.5">
      <c r="A79" s="26"/>
      <c r="B79" s="49" t="s">
        <v>193</v>
      </c>
      <c r="C79" s="26">
        <v>821600</v>
      </c>
      <c r="D79" s="27" t="s">
        <v>122</v>
      </c>
      <c r="E79" s="26" t="s">
        <v>372</v>
      </c>
      <c r="F79" s="84">
        <v>30000</v>
      </c>
      <c r="G79" s="84">
        <f t="shared" si="9"/>
        <v>22500</v>
      </c>
      <c r="H79" s="98">
        <v>0</v>
      </c>
      <c r="I79" s="95">
        <f t="shared" si="8"/>
        <v>0</v>
      </c>
    </row>
    <row r="80" spans="1:9" s="29" customFormat="1" ht="13.5">
      <c r="A80" s="26"/>
      <c r="B80" s="49" t="s">
        <v>219</v>
      </c>
      <c r="C80" s="26">
        <v>821600</v>
      </c>
      <c r="D80" s="27" t="s">
        <v>152</v>
      </c>
      <c r="E80" s="26" t="s">
        <v>366</v>
      </c>
      <c r="F80" s="84">
        <v>50000</v>
      </c>
      <c r="G80" s="84">
        <f t="shared" si="9"/>
        <v>37500</v>
      </c>
      <c r="H80" s="98">
        <v>0</v>
      </c>
      <c r="I80" s="95">
        <f t="shared" si="8"/>
        <v>0</v>
      </c>
    </row>
    <row r="81" spans="1:9" s="25" customFormat="1" ht="13.5">
      <c r="A81" s="22"/>
      <c r="B81" s="48" t="s">
        <v>228</v>
      </c>
      <c r="C81" s="22">
        <v>823100</v>
      </c>
      <c r="D81" s="23">
        <v>3</v>
      </c>
      <c r="E81" s="22" t="s">
        <v>230</v>
      </c>
      <c r="F81" s="82">
        <v>725000</v>
      </c>
      <c r="G81" s="84">
        <f t="shared" si="9"/>
        <v>543750</v>
      </c>
      <c r="H81" s="96">
        <v>656992.53</v>
      </c>
      <c r="I81" s="95">
        <f t="shared" si="8"/>
        <v>120.82621241379312</v>
      </c>
    </row>
    <row r="82" spans="1:9" s="29" customFormat="1" ht="13.5">
      <c r="A82" s="26"/>
      <c r="B82" s="49"/>
      <c r="C82" s="26"/>
      <c r="D82" s="27"/>
      <c r="E82" s="58" t="s">
        <v>231</v>
      </c>
      <c r="F82" s="82">
        <f>SUM(F54+F73+F81)</f>
        <v>8966400</v>
      </c>
      <c r="G82" s="82">
        <f>SUM(G54+G73+G81)</f>
        <v>6724800</v>
      </c>
      <c r="H82" s="96">
        <f>SUM(H54+H73+H81)</f>
        <v>3237107.79</v>
      </c>
      <c r="I82" s="95">
        <f t="shared" si="8"/>
        <v>48.136863401142044</v>
      </c>
    </row>
    <row r="83" spans="1:9" s="29" customFormat="1" ht="24">
      <c r="A83" s="11">
        <v>100141</v>
      </c>
      <c r="B83" s="14"/>
      <c r="C83" s="14"/>
      <c r="D83" s="15"/>
      <c r="E83" s="60" t="s">
        <v>345</v>
      </c>
      <c r="F83" s="80"/>
      <c r="G83" s="80"/>
      <c r="H83" s="94"/>
      <c r="I83" s="103"/>
    </row>
    <row r="84" spans="1:9" s="21" customFormat="1" ht="13.5">
      <c r="A84" s="18"/>
      <c r="B84" s="18"/>
      <c r="C84" s="18">
        <v>610000</v>
      </c>
      <c r="D84" s="19">
        <v>1</v>
      </c>
      <c r="E84" s="18" t="s">
        <v>184</v>
      </c>
      <c r="F84" s="81">
        <f t="shared" ref="F84:H84" si="10">SUM(F85)</f>
        <v>188400</v>
      </c>
      <c r="G84" s="81">
        <f t="shared" si="10"/>
        <v>141300</v>
      </c>
      <c r="H84" s="95">
        <f t="shared" si="10"/>
        <v>144928.39000000001</v>
      </c>
      <c r="I84" s="95">
        <f t="shared" ref="I84:I94" si="11">SUM(H84/(G84/100))</f>
        <v>102.56786270346781</v>
      </c>
    </row>
    <row r="85" spans="1:9" s="25" customFormat="1" ht="13.5">
      <c r="A85" s="22"/>
      <c r="B85" s="48"/>
      <c r="C85" s="22">
        <v>613000</v>
      </c>
      <c r="D85" s="23" t="s">
        <v>10</v>
      </c>
      <c r="E85" s="22" t="s">
        <v>185</v>
      </c>
      <c r="F85" s="82">
        <f>SUM(F86:F91)</f>
        <v>188400</v>
      </c>
      <c r="G85" s="82">
        <f>SUM(G86:G91)</f>
        <v>141300</v>
      </c>
      <c r="H85" s="96">
        <f>SUM(H86:H91)</f>
        <v>144928.39000000001</v>
      </c>
      <c r="I85" s="95">
        <f t="shared" si="11"/>
        <v>102.56786270346781</v>
      </c>
    </row>
    <row r="86" spans="1:9" s="29" customFormat="1" ht="13.5">
      <c r="A86" s="26"/>
      <c r="B86" s="45" t="s">
        <v>193</v>
      </c>
      <c r="C86" s="26">
        <v>613100</v>
      </c>
      <c r="D86" s="27" t="s">
        <v>12</v>
      </c>
      <c r="E86" s="26" t="s">
        <v>187</v>
      </c>
      <c r="F86" s="84">
        <v>900</v>
      </c>
      <c r="G86" s="84">
        <f t="shared" ref="G86:G91" si="12">SUM(F86/12)*9</f>
        <v>675</v>
      </c>
      <c r="H86" s="98">
        <v>0</v>
      </c>
      <c r="I86" s="95">
        <f t="shared" si="11"/>
        <v>0</v>
      </c>
    </row>
    <row r="87" spans="1:9" s="29" customFormat="1" ht="13.5">
      <c r="A87" s="26"/>
      <c r="B87" s="49" t="s">
        <v>193</v>
      </c>
      <c r="C87" s="26">
        <v>613700</v>
      </c>
      <c r="D87" s="27" t="s">
        <v>20</v>
      </c>
      <c r="E87" s="26" t="s">
        <v>408</v>
      </c>
      <c r="F87" s="84">
        <v>20000</v>
      </c>
      <c r="G87" s="84">
        <f t="shared" si="12"/>
        <v>15000</v>
      </c>
      <c r="H87" s="98">
        <v>0</v>
      </c>
      <c r="I87" s="95">
        <f t="shared" si="11"/>
        <v>0</v>
      </c>
    </row>
    <row r="88" spans="1:9" s="29" customFormat="1" ht="13.5">
      <c r="A88" s="26"/>
      <c r="B88" s="49" t="s">
        <v>193</v>
      </c>
      <c r="C88" s="26">
        <v>613700</v>
      </c>
      <c r="D88" s="27" t="s">
        <v>23</v>
      </c>
      <c r="E88" s="26" t="s">
        <v>409</v>
      </c>
      <c r="F88" s="84">
        <v>20000</v>
      </c>
      <c r="G88" s="84">
        <f t="shared" si="12"/>
        <v>15000</v>
      </c>
      <c r="H88" s="98">
        <v>16500</v>
      </c>
      <c r="I88" s="95">
        <f t="shared" si="11"/>
        <v>110</v>
      </c>
    </row>
    <row r="89" spans="1:9" s="29" customFormat="1" ht="13.5">
      <c r="A89" s="26"/>
      <c r="B89" s="49" t="s">
        <v>210</v>
      </c>
      <c r="C89" s="26">
        <v>613900</v>
      </c>
      <c r="D89" s="27" t="s">
        <v>194</v>
      </c>
      <c r="E89" s="26" t="s">
        <v>225</v>
      </c>
      <c r="F89" s="84">
        <v>80000</v>
      </c>
      <c r="G89" s="84">
        <f t="shared" si="12"/>
        <v>60000</v>
      </c>
      <c r="H89" s="98">
        <v>43241.61</v>
      </c>
      <c r="I89" s="95">
        <f t="shared" si="11"/>
        <v>72.06935</v>
      </c>
    </row>
    <row r="90" spans="1:9" s="29" customFormat="1" ht="13.5">
      <c r="A90" s="26"/>
      <c r="B90" s="49" t="s">
        <v>193</v>
      </c>
      <c r="C90" s="26">
        <v>613900</v>
      </c>
      <c r="D90" s="27" t="s">
        <v>195</v>
      </c>
      <c r="E90" s="26" t="s">
        <v>188</v>
      </c>
      <c r="F90" s="84">
        <v>22500</v>
      </c>
      <c r="G90" s="84">
        <f t="shared" si="12"/>
        <v>16875</v>
      </c>
      <c r="H90" s="98">
        <v>1631.4</v>
      </c>
      <c r="I90" s="95">
        <f t="shared" si="11"/>
        <v>9.6675555555555555</v>
      </c>
    </row>
    <row r="91" spans="1:9" s="29" customFormat="1" ht="13.5">
      <c r="A91" s="26"/>
      <c r="B91" s="49" t="s">
        <v>193</v>
      </c>
      <c r="C91" s="26">
        <v>613900</v>
      </c>
      <c r="D91" s="27" t="s">
        <v>197</v>
      </c>
      <c r="E91" s="26" t="s">
        <v>350</v>
      </c>
      <c r="F91" s="84">
        <v>45000</v>
      </c>
      <c r="G91" s="84">
        <f t="shared" si="12"/>
        <v>33750</v>
      </c>
      <c r="H91" s="98">
        <v>83555.38</v>
      </c>
      <c r="I91" s="95">
        <f t="shared" si="11"/>
        <v>247.57149629629632</v>
      </c>
    </row>
    <row r="92" spans="1:9" s="25" customFormat="1" ht="13.5">
      <c r="A92" s="22"/>
      <c r="B92" s="48"/>
      <c r="C92" s="22">
        <v>821000</v>
      </c>
      <c r="D92" s="23">
        <v>2</v>
      </c>
      <c r="E92" s="58" t="s">
        <v>218</v>
      </c>
      <c r="F92" s="82">
        <f>SUM(F93:F93)</f>
        <v>45000</v>
      </c>
      <c r="G92" s="82">
        <f>SUM(G93:G93)</f>
        <v>33750</v>
      </c>
      <c r="H92" s="96">
        <f>SUM(H93:H93)</f>
        <v>0</v>
      </c>
      <c r="I92" s="95">
        <f t="shared" si="11"/>
        <v>0</v>
      </c>
    </row>
    <row r="93" spans="1:9" s="29" customFormat="1" ht="13.5">
      <c r="A93" s="26"/>
      <c r="B93" s="49" t="s">
        <v>191</v>
      </c>
      <c r="C93" s="26">
        <v>821500</v>
      </c>
      <c r="D93" s="27" t="s">
        <v>54</v>
      </c>
      <c r="E93" s="26" t="s">
        <v>367</v>
      </c>
      <c r="F93" s="84">
        <v>45000</v>
      </c>
      <c r="G93" s="84">
        <f>SUM(F93/12)*9</f>
        <v>33750</v>
      </c>
      <c r="H93" s="98">
        <v>0</v>
      </c>
      <c r="I93" s="95">
        <f t="shared" si="11"/>
        <v>0</v>
      </c>
    </row>
    <row r="94" spans="1:9" s="29" customFormat="1" ht="13.5">
      <c r="A94" s="26"/>
      <c r="B94" s="26"/>
      <c r="C94" s="26"/>
      <c r="D94" s="27"/>
      <c r="E94" s="58" t="s">
        <v>272</v>
      </c>
      <c r="F94" s="82">
        <f>SUM(F84+F92)</f>
        <v>233400</v>
      </c>
      <c r="G94" s="82">
        <f>SUM(G84+G92)</f>
        <v>175050</v>
      </c>
      <c r="H94" s="96">
        <f>SUM(H84+H92)</f>
        <v>144928.39000000001</v>
      </c>
      <c r="I94" s="95">
        <f t="shared" si="11"/>
        <v>82.792567837760643</v>
      </c>
    </row>
    <row r="95" spans="1:9" s="29" customFormat="1" ht="24">
      <c r="A95" s="11">
        <v>100151</v>
      </c>
      <c r="B95" s="14"/>
      <c r="C95" s="14"/>
      <c r="D95" s="15"/>
      <c r="E95" s="60" t="s">
        <v>346</v>
      </c>
      <c r="F95" s="80"/>
      <c r="G95" s="80"/>
      <c r="H95" s="94"/>
      <c r="I95" s="103"/>
    </row>
    <row r="96" spans="1:9" s="21" customFormat="1" ht="13.5">
      <c r="A96" s="18"/>
      <c r="B96" s="18"/>
      <c r="C96" s="18">
        <v>610000</v>
      </c>
      <c r="D96" s="19">
        <v>1</v>
      </c>
      <c r="E96" s="18" t="s">
        <v>184</v>
      </c>
      <c r="F96" s="81">
        <f>SUM(F97+F100+F102+F112)</f>
        <v>4110400</v>
      </c>
      <c r="G96" s="81">
        <f>SUM(G97+G100+G102+G112)</f>
        <v>3082800</v>
      </c>
      <c r="H96" s="95">
        <f>SUM(H97+H100+H102+H112)</f>
        <v>2953661.88</v>
      </c>
      <c r="I96" s="95">
        <f t="shared" ref="I96:I125" si="13">SUM(H96/(G96/100))</f>
        <v>95.811012066952117</v>
      </c>
    </row>
    <row r="97" spans="1:9" s="25" customFormat="1" ht="13.5">
      <c r="A97" s="22"/>
      <c r="B97" s="48"/>
      <c r="C97" s="22">
        <v>611000</v>
      </c>
      <c r="D97" s="23" t="s">
        <v>10</v>
      </c>
      <c r="E97" s="22" t="s">
        <v>273</v>
      </c>
      <c r="F97" s="82">
        <f>SUM(F98+F99)</f>
        <v>2750000</v>
      </c>
      <c r="G97" s="82">
        <f>SUM(G98+G99)</f>
        <v>2062500</v>
      </c>
      <c r="H97" s="96">
        <f>SUM(H98+H99)</f>
        <v>1976463.99</v>
      </c>
      <c r="I97" s="95">
        <f t="shared" si="13"/>
        <v>95.828557090909086</v>
      </c>
    </row>
    <row r="98" spans="1:9" s="29" customFormat="1" ht="13.5">
      <c r="A98" s="26"/>
      <c r="B98" s="49" t="s">
        <v>253</v>
      </c>
      <c r="C98" s="26">
        <v>611100</v>
      </c>
      <c r="D98" s="27" t="s">
        <v>12</v>
      </c>
      <c r="E98" s="26" t="s">
        <v>274</v>
      </c>
      <c r="F98" s="84">
        <v>2400000</v>
      </c>
      <c r="G98" s="84">
        <f t="shared" ref="G98:G99" si="14">SUM(F98/12)*9</f>
        <v>1800000</v>
      </c>
      <c r="H98" s="98">
        <v>1721243.78</v>
      </c>
      <c r="I98" s="95">
        <f t="shared" si="13"/>
        <v>95.624654444444445</v>
      </c>
    </row>
    <row r="99" spans="1:9" s="29" customFormat="1" ht="13.5">
      <c r="A99" s="26"/>
      <c r="B99" s="49" t="s">
        <v>253</v>
      </c>
      <c r="C99" s="26">
        <v>611200</v>
      </c>
      <c r="D99" s="27" t="s">
        <v>20</v>
      </c>
      <c r="E99" s="26" t="s">
        <v>275</v>
      </c>
      <c r="F99" s="84">
        <v>350000</v>
      </c>
      <c r="G99" s="84">
        <f t="shared" si="14"/>
        <v>262500</v>
      </c>
      <c r="H99" s="98">
        <v>255220.21</v>
      </c>
      <c r="I99" s="95">
        <f t="shared" si="13"/>
        <v>97.226746666666671</v>
      </c>
    </row>
    <row r="100" spans="1:9" s="25" customFormat="1" ht="13.5">
      <c r="A100" s="22"/>
      <c r="B100" s="48"/>
      <c r="C100" s="22">
        <v>612000</v>
      </c>
      <c r="D100" s="23" t="s">
        <v>29</v>
      </c>
      <c r="E100" s="22" t="s">
        <v>276</v>
      </c>
      <c r="F100" s="82">
        <f>SUM(F101)</f>
        <v>260000</v>
      </c>
      <c r="G100" s="82">
        <f>SUM(G101)</f>
        <v>195000</v>
      </c>
      <c r="H100" s="96">
        <f>SUM(H101)</f>
        <v>180731.09</v>
      </c>
      <c r="I100" s="95">
        <f t="shared" si="13"/>
        <v>92.682610256410257</v>
      </c>
    </row>
    <row r="101" spans="1:9" s="29" customFormat="1" ht="13.5">
      <c r="A101" s="26"/>
      <c r="B101" s="49" t="s">
        <v>253</v>
      </c>
      <c r="C101" s="26">
        <v>612100</v>
      </c>
      <c r="D101" s="27" t="s">
        <v>31</v>
      </c>
      <c r="E101" s="26" t="s">
        <v>276</v>
      </c>
      <c r="F101" s="84">
        <v>260000</v>
      </c>
      <c r="G101" s="84">
        <f>SUM(F101/12)*9</f>
        <v>195000</v>
      </c>
      <c r="H101" s="98">
        <v>180731.09</v>
      </c>
      <c r="I101" s="95">
        <f t="shared" si="13"/>
        <v>92.682610256410257</v>
      </c>
    </row>
    <row r="102" spans="1:9" s="25" customFormat="1" ht="13.5">
      <c r="A102" s="22"/>
      <c r="B102" s="48"/>
      <c r="C102" s="22">
        <v>613000</v>
      </c>
      <c r="D102" s="23" t="s">
        <v>45</v>
      </c>
      <c r="E102" s="22" t="s">
        <v>185</v>
      </c>
      <c r="F102" s="82">
        <f>SUM(F103:F111)</f>
        <v>360900</v>
      </c>
      <c r="G102" s="82">
        <f>SUM(G103:G111)</f>
        <v>270675</v>
      </c>
      <c r="H102" s="96">
        <f>SUM(H103:H111)</f>
        <v>246650.15</v>
      </c>
      <c r="I102" s="95">
        <f t="shared" si="13"/>
        <v>91.124097164496163</v>
      </c>
    </row>
    <row r="103" spans="1:9" s="29" customFormat="1" ht="13.5">
      <c r="A103" s="26"/>
      <c r="B103" s="49" t="s">
        <v>277</v>
      </c>
      <c r="C103" s="26">
        <v>613100</v>
      </c>
      <c r="D103" s="27" t="s">
        <v>47</v>
      </c>
      <c r="E103" s="26" t="s">
        <v>187</v>
      </c>
      <c r="F103" s="84">
        <v>900</v>
      </c>
      <c r="G103" s="84">
        <f t="shared" ref="G103:G110" si="15">SUM(F103/12)*9</f>
        <v>675</v>
      </c>
      <c r="H103" s="98">
        <v>12.5</v>
      </c>
      <c r="I103" s="95">
        <f t="shared" si="13"/>
        <v>1.8518518518518519</v>
      </c>
    </row>
    <row r="104" spans="1:9" s="29" customFormat="1" ht="13.5">
      <c r="A104" s="26"/>
      <c r="B104" s="49" t="s">
        <v>277</v>
      </c>
      <c r="C104" s="26">
        <v>613200</v>
      </c>
      <c r="D104" s="27" t="s">
        <v>50</v>
      </c>
      <c r="E104" s="26" t="s">
        <v>278</v>
      </c>
      <c r="F104" s="84">
        <v>81000</v>
      </c>
      <c r="G104" s="84">
        <f t="shared" si="15"/>
        <v>60750</v>
      </c>
      <c r="H104" s="98">
        <v>57119.29</v>
      </c>
      <c r="I104" s="95">
        <f t="shared" si="13"/>
        <v>94.023522633744861</v>
      </c>
    </row>
    <row r="105" spans="1:9" s="29" customFormat="1" ht="13.5">
      <c r="A105" s="26"/>
      <c r="B105" s="49" t="s">
        <v>277</v>
      </c>
      <c r="C105" s="26">
        <v>613300</v>
      </c>
      <c r="D105" s="27" t="s">
        <v>279</v>
      </c>
      <c r="E105" s="26" t="s">
        <v>280</v>
      </c>
      <c r="F105" s="84">
        <v>81000</v>
      </c>
      <c r="G105" s="84">
        <f t="shared" si="15"/>
        <v>60750</v>
      </c>
      <c r="H105" s="98">
        <v>65974.83</v>
      </c>
      <c r="I105" s="95">
        <f t="shared" si="13"/>
        <v>108.60054320987655</v>
      </c>
    </row>
    <row r="106" spans="1:9" s="29" customFormat="1" ht="13.5">
      <c r="A106" s="26"/>
      <c r="B106" s="49" t="s">
        <v>277</v>
      </c>
      <c r="C106" s="26">
        <v>613400</v>
      </c>
      <c r="D106" s="27" t="s">
        <v>281</v>
      </c>
      <c r="E106" s="26" t="s">
        <v>282</v>
      </c>
      <c r="F106" s="84">
        <v>49500</v>
      </c>
      <c r="G106" s="84">
        <f t="shared" si="15"/>
        <v>37125</v>
      </c>
      <c r="H106" s="98">
        <v>26356.57</v>
      </c>
      <c r="I106" s="95">
        <f t="shared" si="13"/>
        <v>70.994127946127946</v>
      </c>
    </row>
    <row r="107" spans="1:9" s="29" customFormat="1" ht="13.5">
      <c r="A107" s="26"/>
      <c r="B107" s="49" t="s">
        <v>277</v>
      </c>
      <c r="C107" s="26">
        <v>613500</v>
      </c>
      <c r="D107" s="27" t="s">
        <v>283</v>
      </c>
      <c r="E107" s="26" t="s">
        <v>284</v>
      </c>
      <c r="F107" s="84">
        <v>36000</v>
      </c>
      <c r="G107" s="84">
        <f t="shared" si="15"/>
        <v>27000</v>
      </c>
      <c r="H107" s="98">
        <v>21048.799999999999</v>
      </c>
      <c r="I107" s="95">
        <f t="shared" si="13"/>
        <v>77.958518518518517</v>
      </c>
    </row>
    <row r="108" spans="1:9" s="29" customFormat="1" ht="13.5">
      <c r="A108" s="26"/>
      <c r="B108" s="49" t="s">
        <v>277</v>
      </c>
      <c r="C108" s="26">
        <v>613700</v>
      </c>
      <c r="D108" s="27" t="s">
        <v>285</v>
      </c>
      <c r="E108" s="26" t="s">
        <v>286</v>
      </c>
      <c r="F108" s="84">
        <v>36000</v>
      </c>
      <c r="G108" s="84">
        <f t="shared" si="15"/>
        <v>27000</v>
      </c>
      <c r="H108" s="98">
        <v>12160.07</v>
      </c>
      <c r="I108" s="95">
        <f t="shared" si="13"/>
        <v>45.037296296296297</v>
      </c>
    </row>
    <row r="109" spans="1:9" s="29" customFormat="1" ht="13.5">
      <c r="A109" s="26"/>
      <c r="B109" s="49" t="s">
        <v>277</v>
      </c>
      <c r="C109" s="26">
        <v>613800</v>
      </c>
      <c r="D109" s="27" t="s">
        <v>287</v>
      </c>
      <c r="E109" s="26" t="s">
        <v>288</v>
      </c>
      <c r="F109" s="84">
        <v>13500</v>
      </c>
      <c r="G109" s="84">
        <f t="shared" si="15"/>
        <v>10125</v>
      </c>
      <c r="H109" s="98">
        <v>2419.5700000000002</v>
      </c>
      <c r="I109" s="95">
        <f t="shared" si="13"/>
        <v>23.896987654320988</v>
      </c>
    </row>
    <row r="110" spans="1:9" s="29" customFormat="1" ht="13.5">
      <c r="A110" s="26"/>
      <c r="B110" s="49" t="s">
        <v>277</v>
      </c>
      <c r="C110" s="26">
        <v>613900</v>
      </c>
      <c r="D110" s="27" t="s">
        <v>289</v>
      </c>
      <c r="E110" s="26" t="s">
        <v>188</v>
      </c>
      <c r="F110" s="84">
        <v>63000</v>
      </c>
      <c r="G110" s="84">
        <f t="shared" si="15"/>
        <v>47250</v>
      </c>
      <c r="H110" s="98">
        <v>61558.52</v>
      </c>
      <c r="I110" s="95">
        <f t="shared" si="13"/>
        <v>130.28258201058199</v>
      </c>
    </row>
    <row r="111" spans="1:9" s="29" customFormat="1" ht="13.5" hidden="1">
      <c r="A111" s="26"/>
      <c r="B111" s="49" t="s">
        <v>277</v>
      </c>
      <c r="C111" s="26">
        <v>613900</v>
      </c>
      <c r="D111" s="27" t="s">
        <v>290</v>
      </c>
      <c r="E111" s="26" t="s">
        <v>291</v>
      </c>
      <c r="F111" s="84"/>
      <c r="G111" s="84"/>
      <c r="H111" s="98"/>
      <c r="I111" s="95" t="e">
        <f t="shared" si="13"/>
        <v>#DIV/0!</v>
      </c>
    </row>
    <row r="112" spans="1:9" s="25" customFormat="1" ht="13.5">
      <c r="A112" s="22"/>
      <c r="B112" s="48"/>
      <c r="C112" s="22">
        <v>614000</v>
      </c>
      <c r="D112" s="23" t="s">
        <v>293</v>
      </c>
      <c r="E112" s="22" t="s">
        <v>201</v>
      </c>
      <c r="F112" s="82">
        <f>SUM(F113:F120)</f>
        <v>739500</v>
      </c>
      <c r="G112" s="82">
        <f>SUM(G113:G120)</f>
        <v>554625</v>
      </c>
      <c r="H112" s="96">
        <f>SUM(H113:H120)</f>
        <v>549816.65</v>
      </c>
      <c r="I112" s="95">
        <f t="shared" si="13"/>
        <v>99.133044850123966</v>
      </c>
    </row>
    <row r="113" spans="1:9" s="29" customFormat="1" ht="13.5">
      <c r="A113" s="26"/>
      <c r="B113" s="49" t="s">
        <v>253</v>
      </c>
      <c r="C113" s="26">
        <v>614100</v>
      </c>
      <c r="D113" s="27" t="s">
        <v>294</v>
      </c>
      <c r="E113" s="26" t="s">
        <v>399</v>
      </c>
      <c r="F113" s="84">
        <v>45000</v>
      </c>
      <c r="G113" s="84">
        <f t="shared" ref="G113:G120" si="16">SUM(F113/12)*9</f>
        <v>33750</v>
      </c>
      <c r="H113" s="98">
        <v>39000</v>
      </c>
      <c r="I113" s="95">
        <f t="shared" si="13"/>
        <v>115.55555555555556</v>
      </c>
    </row>
    <row r="114" spans="1:9" s="29" customFormat="1" ht="13.5">
      <c r="A114" s="26"/>
      <c r="B114" s="49" t="s">
        <v>221</v>
      </c>
      <c r="C114" s="26">
        <v>614100</v>
      </c>
      <c r="D114" s="27" t="s">
        <v>295</v>
      </c>
      <c r="E114" s="26" t="s">
        <v>296</v>
      </c>
      <c r="F114" s="84">
        <v>90000</v>
      </c>
      <c r="G114" s="84">
        <f t="shared" si="16"/>
        <v>67500</v>
      </c>
      <c r="H114" s="98">
        <v>49722.15</v>
      </c>
      <c r="I114" s="95">
        <f t="shared" si="13"/>
        <v>73.662444444444446</v>
      </c>
    </row>
    <row r="115" spans="1:9" s="29" customFormat="1" ht="13.5">
      <c r="A115" s="26"/>
      <c r="B115" s="49" t="s">
        <v>253</v>
      </c>
      <c r="C115" s="26">
        <v>614100</v>
      </c>
      <c r="D115" s="27" t="s">
        <v>297</v>
      </c>
      <c r="E115" s="26" t="s">
        <v>268</v>
      </c>
      <c r="F115" s="84">
        <v>9000</v>
      </c>
      <c r="G115" s="84">
        <f t="shared" si="16"/>
        <v>6750</v>
      </c>
      <c r="H115" s="98">
        <v>4800</v>
      </c>
      <c r="I115" s="95">
        <f t="shared" si="13"/>
        <v>71.111111111111114</v>
      </c>
    </row>
    <row r="116" spans="1:9" s="29" customFormat="1" ht="13.5">
      <c r="A116" s="26"/>
      <c r="B116" s="49" t="s">
        <v>235</v>
      </c>
      <c r="C116" s="26">
        <v>614200</v>
      </c>
      <c r="D116" s="27" t="s">
        <v>311</v>
      </c>
      <c r="E116" s="26" t="s">
        <v>348</v>
      </c>
      <c r="F116" s="84">
        <v>153000</v>
      </c>
      <c r="G116" s="84">
        <f t="shared" si="16"/>
        <v>114750</v>
      </c>
      <c r="H116" s="98">
        <v>126400</v>
      </c>
      <c r="I116" s="95">
        <f t="shared" si="13"/>
        <v>110.1525054466231</v>
      </c>
    </row>
    <row r="117" spans="1:9" s="29" customFormat="1" ht="13.5">
      <c r="A117" s="26"/>
      <c r="B117" s="49">
        <v>1091</v>
      </c>
      <c r="C117" s="26">
        <v>614200</v>
      </c>
      <c r="D117" s="27" t="s">
        <v>314</v>
      </c>
      <c r="E117" s="26" t="s">
        <v>384</v>
      </c>
      <c r="F117" s="84">
        <v>360000</v>
      </c>
      <c r="G117" s="84">
        <f t="shared" si="16"/>
        <v>270000</v>
      </c>
      <c r="H117" s="98">
        <v>280154.5</v>
      </c>
      <c r="I117" s="95">
        <f t="shared" si="13"/>
        <v>103.76092592592593</v>
      </c>
    </row>
    <row r="118" spans="1:9" s="29" customFormat="1" ht="13.5">
      <c r="A118" s="26"/>
      <c r="B118" s="49">
        <v>1091</v>
      </c>
      <c r="C118" s="26">
        <v>614200</v>
      </c>
      <c r="D118" s="27" t="s">
        <v>316</v>
      </c>
      <c r="E118" s="26" t="s">
        <v>238</v>
      </c>
      <c r="F118" s="84">
        <v>9000</v>
      </c>
      <c r="G118" s="84">
        <f t="shared" si="16"/>
        <v>6750</v>
      </c>
      <c r="H118" s="98">
        <v>4740</v>
      </c>
      <c r="I118" s="95">
        <f t="shared" si="13"/>
        <v>70.222222222222229</v>
      </c>
    </row>
    <row r="119" spans="1:9" s="29" customFormat="1" ht="13.5">
      <c r="A119" s="26"/>
      <c r="B119" s="49" t="s">
        <v>253</v>
      </c>
      <c r="C119" s="26">
        <v>614300</v>
      </c>
      <c r="D119" s="27" t="s">
        <v>318</v>
      </c>
      <c r="E119" s="26" t="s">
        <v>395</v>
      </c>
      <c r="F119" s="84">
        <v>60000</v>
      </c>
      <c r="G119" s="84">
        <f t="shared" si="16"/>
        <v>45000</v>
      </c>
      <c r="H119" s="98">
        <v>45000</v>
      </c>
      <c r="I119" s="95">
        <f t="shared" si="13"/>
        <v>100</v>
      </c>
    </row>
    <row r="120" spans="1:9" s="29" customFormat="1" ht="13.5">
      <c r="A120" s="26"/>
      <c r="B120" s="49" t="s">
        <v>199</v>
      </c>
      <c r="C120" s="26">
        <v>614300</v>
      </c>
      <c r="D120" s="27" t="s">
        <v>351</v>
      </c>
      <c r="E120" s="26" t="s">
        <v>339</v>
      </c>
      <c r="F120" s="84">
        <v>13500</v>
      </c>
      <c r="G120" s="84">
        <f t="shared" si="16"/>
        <v>10125</v>
      </c>
      <c r="H120" s="98">
        <v>0</v>
      </c>
      <c r="I120" s="95">
        <f t="shared" si="13"/>
        <v>0</v>
      </c>
    </row>
    <row r="121" spans="1:9" s="25" customFormat="1" ht="13.5">
      <c r="A121" s="22"/>
      <c r="B121" s="48"/>
      <c r="C121" s="22">
        <v>821000</v>
      </c>
      <c r="D121" s="23">
        <v>2</v>
      </c>
      <c r="E121" s="58" t="s">
        <v>218</v>
      </c>
      <c r="F121" s="82">
        <f>SUM(F122:F124)</f>
        <v>186000</v>
      </c>
      <c r="G121" s="82">
        <f>SUM(G122:G124)</f>
        <v>139500</v>
      </c>
      <c r="H121" s="96">
        <f>SUM(H122:H124)</f>
        <v>0</v>
      </c>
      <c r="I121" s="95">
        <f t="shared" si="13"/>
        <v>0</v>
      </c>
    </row>
    <row r="122" spans="1:9" s="29" customFormat="1" ht="13.5">
      <c r="A122" s="26"/>
      <c r="B122" s="49" t="s">
        <v>277</v>
      </c>
      <c r="C122" s="26">
        <v>821300</v>
      </c>
      <c r="D122" s="27" t="s">
        <v>54</v>
      </c>
      <c r="E122" s="26" t="s">
        <v>298</v>
      </c>
      <c r="F122" s="84">
        <v>81000</v>
      </c>
      <c r="G122" s="84">
        <f t="shared" ref="G122:G124" si="17">SUM(F122/12)*9</f>
        <v>60750</v>
      </c>
      <c r="H122" s="98">
        <v>0</v>
      </c>
      <c r="I122" s="95">
        <f t="shared" si="13"/>
        <v>0</v>
      </c>
    </row>
    <row r="123" spans="1:9" s="29" customFormat="1" ht="13.5">
      <c r="A123" s="26"/>
      <c r="B123" s="49" t="s">
        <v>277</v>
      </c>
      <c r="C123" s="26">
        <v>821300</v>
      </c>
      <c r="D123" s="27" t="s">
        <v>73</v>
      </c>
      <c r="E123" s="26" t="s">
        <v>340</v>
      </c>
      <c r="F123" s="84">
        <v>15000</v>
      </c>
      <c r="G123" s="84">
        <f t="shared" si="17"/>
        <v>11250</v>
      </c>
      <c r="H123" s="98">
        <v>0</v>
      </c>
      <c r="I123" s="95">
        <f t="shared" si="13"/>
        <v>0</v>
      </c>
    </row>
    <row r="124" spans="1:9" s="29" customFormat="1" ht="13.5">
      <c r="A124" s="26"/>
      <c r="B124" s="49" t="s">
        <v>277</v>
      </c>
      <c r="C124" s="26">
        <v>821600</v>
      </c>
      <c r="D124" s="27" t="s">
        <v>83</v>
      </c>
      <c r="E124" s="26" t="s">
        <v>299</v>
      </c>
      <c r="F124" s="84">
        <v>90000</v>
      </c>
      <c r="G124" s="84">
        <f t="shared" si="17"/>
        <v>67500</v>
      </c>
      <c r="H124" s="98">
        <v>0</v>
      </c>
      <c r="I124" s="95">
        <f t="shared" si="13"/>
        <v>0</v>
      </c>
    </row>
    <row r="125" spans="1:9" s="29" customFormat="1" ht="13.5">
      <c r="A125" s="26"/>
      <c r="B125" s="49"/>
      <c r="C125" s="26"/>
      <c r="D125" s="27"/>
      <c r="E125" s="58" t="s">
        <v>300</v>
      </c>
      <c r="F125" s="82">
        <f>SUM(F96+F121)</f>
        <v>4296400</v>
      </c>
      <c r="G125" s="82">
        <f>SUM(G96+G121)</f>
        <v>3222300</v>
      </c>
      <c r="H125" s="96">
        <f>SUM(H96+H121)</f>
        <v>2953661.88</v>
      </c>
      <c r="I125" s="95">
        <f t="shared" si="13"/>
        <v>91.663156130714086</v>
      </c>
    </row>
    <row r="126" spans="1:9" s="17" customFormat="1" ht="24">
      <c r="A126" s="51">
        <v>100161</v>
      </c>
      <c r="B126" s="52"/>
      <c r="C126" s="52"/>
      <c r="D126" s="53"/>
      <c r="E126" s="60" t="s">
        <v>392</v>
      </c>
      <c r="F126" s="87"/>
      <c r="G126" s="87"/>
      <c r="H126" s="107"/>
      <c r="I126" s="104"/>
    </row>
    <row r="127" spans="1:9" s="21" customFormat="1" ht="13.5">
      <c r="A127" s="18"/>
      <c r="B127" s="18"/>
      <c r="C127" s="18">
        <v>610000</v>
      </c>
      <c r="D127" s="19">
        <v>1</v>
      </c>
      <c r="E127" s="18" t="s">
        <v>184</v>
      </c>
      <c r="F127" s="81">
        <f>SUM(F128)</f>
        <v>163900</v>
      </c>
      <c r="G127" s="81">
        <f>SUM(G128)</f>
        <v>122925</v>
      </c>
      <c r="H127" s="95">
        <f>SUM(H128)</f>
        <v>109999.94</v>
      </c>
      <c r="I127" s="95">
        <f t="shared" ref="I127:I135" si="18">SUM(H127/(G127/100))</f>
        <v>89.485409802725243</v>
      </c>
    </row>
    <row r="128" spans="1:9" s="25" customFormat="1" ht="13.5">
      <c r="A128" s="22"/>
      <c r="B128" s="48"/>
      <c r="C128" s="22">
        <v>613000</v>
      </c>
      <c r="D128" s="23" t="s">
        <v>10</v>
      </c>
      <c r="E128" s="22" t="s">
        <v>185</v>
      </c>
      <c r="F128" s="82">
        <f>SUM(F129:F134)</f>
        <v>163900</v>
      </c>
      <c r="G128" s="82">
        <f>SUM(G129:G134)</f>
        <v>122925</v>
      </c>
      <c r="H128" s="96">
        <f>SUM(H129:H134)</f>
        <v>109999.94</v>
      </c>
      <c r="I128" s="95">
        <f t="shared" si="18"/>
        <v>89.485409802725243</v>
      </c>
    </row>
    <row r="129" spans="1:9" s="29" customFormat="1" ht="13.5">
      <c r="A129" s="26"/>
      <c r="B129" s="49" t="s">
        <v>186</v>
      </c>
      <c r="C129" s="26">
        <v>613100</v>
      </c>
      <c r="D129" s="27" t="s">
        <v>12</v>
      </c>
      <c r="E129" s="26" t="s">
        <v>187</v>
      </c>
      <c r="F129" s="84">
        <v>900</v>
      </c>
      <c r="G129" s="84">
        <f t="shared" ref="G129:G134" si="19">SUM(F129/12)*9</f>
        <v>675</v>
      </c>
      <c r="H129" s="98">
        <v>0</v>
      </c>
      <c r="I129" s="95">
        <f t="shared" si="18"/>
        <v>0</v>
      </c>
    </row>
    <row r="130" spans="1:9" s="29" customFormat="1" ht="13.5">
      <c r="A130" s="26"/>
      <c r="B130" s="49" t="s">
        <v>186</v>
      </c>
      <c r="C130" s="26">
        <v>613900</v>
      </c>
      <c r="D130" s="27" t="s">
        <v>20</v>
      </c>
      <c r="E130" s="26" t="s">
        <v>188</v>
      </c>
      <c r="F130" s="84">
        <v>18000</v>
      </c>
      <c r="G130" s="84">
        <f t="shared" si="19"/>
        <v>13500</v>
      </c>
      <c r="H130" s="98">
        <v>12084.99</v>
      </c>
      <c r="I130" s="95">
        <f t="shared" si="18"/>
        <v>89.518444444444441</v>
      </c>
    </row>
    <row r="131" spans="1:9" s="29" customFormat="1" ht="13.5">
      <c r="A131" s="26"/>
      <c r="B131" s="49" t="s">
        <v>186</v>
      </c>
      <c r="C131" s="26">
        <v>613900</v>
      </c>
      <c r="D131" s="27" t="s">
        <v>23</v>
      </c>
      <c r="E131" s="26" t="s">
        <v>234</v>
      </c>
      <c r="F131" s="84">
        <v>18000</v>
      </c>
      <c r="G131" s="84">
        <f t="shared" si="19"/>
        <v>13500</v>
      </c>
      <c r="H131" s="98">
        <v>2912.95</v>
      </c>
      <c r="I131" s="95">
        <f t="shared" si="18"/>
        <v>21.577407407407406</v>
      </c>
    </row>
    <row r="132" spans="1:9" s="29" customFormat="1" ht="13.5">
      <c r="A132" s="26"/>
      <c r="B132" s="49" t="s">
        <v>253</v>
      </c>
      <c r="C132" s="26">
        <v>613900</v>
      </c>
      <c r="D132" s="27" t="s">
        <v>194</v>
      </c>
      <c r="E132" s="26" t="s">
        <v>438</v>
      </c>
      <c r="F132" s="84">
        <v>5000</v>
      </c>
      <c r="G132" s="84">
        <f t="shared" si="19"/>
        <v>3750</v>
      </c>
      <c r="H132" s="98">
        <v>3554.52</v>
      </c>
      <c r="I132" s="95">
        <f t="shared" si="18"/>
        <v>94.787199999999999</v>
      </c>
    </row>
    <row r="133" spans="1:9" s="29" customFormat="1" ht="13.5">
      <c r="A133" s="26"/>
      <c r="B133" s="49" t="s">
        <v>186</v>
      </c>
      <c r="C133" s="26">
        <v>613900</v>
      </c>
      <c r="D133" s="27" t="s">
        <v>195</v>
      </c>
      <c r="E133" s="26" t="s">
        <v>301</v>
      </c>
      <c r="F133" s="84">
        <v>112000</v>
      </c>
      <c r="G133" s="84">
        <f t="shared" si="19"/>
        <v>84000</v>
      </c>
      <c r="H133" s="98">
        <v>84801.88</v>
      </c>
      <c r="I133" s="95">
        <f t="shared" si="18"/>
        <v>100.95461904761905</v>
      </c>
    </row>
    <row r="134" spans="1:9" s="29" customFormat="1" ht="13.5">
      <c r="A134" s="26"/>
      <c r="B134" s="49" t="s">
        <v>253</v>
      </c>
      <c r="C134" s="26">
        <v>613900</v>
      </c>
      <c r="D134" s="27" t="s">
        <v>197</v>
      </c>
      <c r="E134" s="26" t="s">
        <v>292</v>
      </c>
      <c r="F134" s="84">
        <v>10000</v>
      </c>
      <c r="G134" s="84">
        <f t="shared" si="19"/>
        <v>7500</v>
      </c>
      <c r="H134" s="98">
        <v>6645.6</v>
      </c>
      <c r="I134" s="95">
        <f t="shared" si="18"/>
        <v>88.608000000000004</v>
      </c>
    </row>
    <row r="135" spans="1:9" s="29" customFormat="1" ht="13.5">
      <c r="A135" s="26"/>
      <c r="B135" s="26"/>
      <c r="C135" s="26"/>
      <c r="D135" s="27"/>
      <c r="E135" s="58" t="s">
        <v>330</v>
      </c>
      <c r="F135" s="82">
        <f>SUM(F127)</f>
        <v>163900</v>
      </c>
      <c r="G135" s="82">
        <f>SUM(G127)</f>
        <v>122925</v>
      </c>
      <c r="H135" s="96">
        <f>SUM(H127)</f>
        <v>109999.94</v>
      </c>
      <c r="I135" s="95">
        <f t="shared" si="18"/>
        <v>89.485409802725243</v>
      </c>
    </row>
    <row r="136" spans="1:9" s="17" customFormat="1" ht="12.75">
      <c r="A136" s="11">
        <v>100171</v>
      </c>
      <c r="B136" s="14"/>
      <c r="C136" s="14"/>
      <c r="D136" s="15"/>
      <c r="E136" s="14" t="s">
        <v>347</v>
      </c>
      <c r="F136" s="80"/>
      <c r="G136" s="80"/>
      <c r="H136" s="94"/>
      <c r="I136" s="103"/>
    </row>
    <row r="137" spans="1:9" s="21" customFormat="1" ht="13.5">
      <c r="A137" s="18"/>
      <c r="B137" s="18"/>
      <c r="C137" s="18">
        <v>610000</v>
      </c>
      <c r="D137" s="19">
        <v>1</v>
      </c>
      <c r="E137" s="18" t="s">
        <v>184</v>
      </c>
      <c r="F137" s="81">
        <f>SUM(F138+F146)</f>
        <v>443900</v>
      </c>
      <c r="G137" s="81">
        <f>SUM(G138+G146)</f>
        <v>332925</v>
      </c>
      <c r="H137" s="95">
        <f>SUM(H138+H146)</f>
        <v>56335</v>
      </c>
      <c r="I137" s="95">
        <f t="shared" ref="I137:I152" si="20">SUM(H137/(G137/100))</f>
        <v>16.921228504918524</v>
      </c>
    </row>
    <row r="138" spans="1:9" s="25" customFormat="1" ht="13.5">
      <c r="A138" s="22"/>
      <c r="B138" s="48"/>
      <c r="C138" s="22">
        <v>613000</v>
      </c>
      <c r="D138" s="23" t="s">
        <v>10</v>
      </c>
      <c r="E138" s="22" t="s">
        <v>185</v>
      </c>
      <c r="F138" s="82">
        <f>SUM(F139:F145)</f>
        <v>387900</v>
      </c>
      <c r="G138" s="82">
        <f>SUM(G139:G145)</f>
        <v>290925</v>
      </c>
      <c r="H138" s="96">
        <f>SUM(H139:H145)</f>
        <v>385</v>
      </c>
      <c r="I138" s="95">
        <f t="shared" si="20"/>
        <v>0.13233651284695369</v>
      </c>
    </row>
    <row r="139" spans="1:9" s="29" customFormat="1" ht="13.5">
      <c r="A139" s="26"/>
      <c r="B139" s="49" t="s">
        <v>303</v>
      </c>
      <c r="C139" s="26">
        <v>613100</v>
      </c>
      <c r="D139" s="27" t="s">
        <v>12</v>
      </c>
      <c r="E139" s="26" t="s">
        <v>363</v>
      </c>
      <c r="F139" s="84">
        <v>900</v>
      </c>
      <c r="G139" s="84">
        <f t="shared" ref="G139:G145" si="21">SUM(F139/12)*9</f>
        <v>675</v>
      </c>
      <c r="H139" s="98">
        <v>385</v>
      </c>
      <c r="I139" s="95">
        <f t="shared" si="20"/>
        <v>57.037037037037038</v>
      </c>
    </row>
    <row r="140" spans="1:9" s="29" customFormat="1" ht="13.5">
      <c r="A140" s="26"/>
      <c r="B140" s="49" t="s">
        <v>303</v>
      </c>
      <c r="C140" s="26">
        <v>613400</v>
      </c>
      <c r="D140" s="27" t="s">
        <v>20</v>
      </c>
      <c r="E140" s="26" t="s">
        <v>360</v>
      </c>
      <c r="F140" s="84">
        <v>35000</v>
      </c>
      <c r="G140" s="84">
        <f t="shared" si="21"/>
        <v>26250</v>
      </c>
      <c r="H140" s="98">
        <v>0</v>
      </c>
      <c r="I140" s="95">
        <f t="shared" si="20"/>
        <v>0</v>
      </c>
    </row>
    <row r="141" spans="1:9" s="29" customFormat="1" ht="13.5">
      <c r="A141" s="26"/>
      <c r="B141" s="49" t="s">
        <v>303</v>
      </c>
      <c r="C141" s="26">
        <v>613400</v>
      </c>
      <c r="D141" s="27" t="s">
        <v>23</v>
      </c>
      <c r="E141" s="26" t="s">
        <v>358</v>
      </c>
      <c r="F141" s="84">
        <v>7000</v>
      </c>
      <c r="G141" s="84">
        <f t="shared" si="21"/>
        <v>5250</v>
      </c>
      <c r="H141" s="98">
        <v>0</v>
      </c>
      <c r="I141" s="95">
        <f t="shared" si="20"/>
        <v>0</v>
      </c>
    </row>
    <row r="142" spans="1:9" s="29" customFormat="1" ht="13.5">
      <c r="A142" s="26"/>
      <c r="B142" s="49" t="s">
        <v>303</v>
      </c>
      <c r="C142" s="26">
        <v>613700</v>
      </c>
      <c r="D142" s="27" t="s">
        <v>194</v>
      </c>
      <c r="E142" s="26" t="s">
        <v>373</v>
      </c>
      <c r="F142" s="84">
        <v>112000</v>
      </c>
      <c r="G142" s="84">
        <f t="shared" si="21"/>
        <v>84000</v>
      </c>
      <c r="H142" s="98">
        <v>0</v>
      </c>
      <c r="I142" s="95">
        <f t="shared" si="20"/>
        <v>0</v>
      </c>
    </row>
    <row r="143" spans="1:9" s="29" customFormat="1" ht="13.5">
      <c r="A143" s="26"/>
      <c r="B143" s="49" t="s">
        <v>303</v>
      </c>
      <c r="C143" s="26">
        <v>613700</v>
      </c>
      <c r="D143" s="27" t="s">
        <v>195</v>
      </c>
      <c r="E143" s="26" t="s">
        <v>374</v>
      </c>
      <c r="F143" s="84">
        <v>122000</v>
      </c>
      <c r="G143" s="84">
        <f t="shared" si="21"/>
        <v>91500</v>
      </c>
      <c r="H143" s="98">
        <v>0</v>
      </c>
      <c r="I143" s="95">
        <f t="shared" si="20"/>
        <v>0</v>
      </c>
    </row>
    <row r="144" spans="1:9" s="29" customFormat="1" ht="13.5">
      <c r="A144" s="26"/>
      <c r="B144" s="49" t="s">
        <v>303</v>
      </c>
      <c r="C144" s="26">
        <v>613900</v>
      </c>
      <c r="D144" s="27" t="s">
        <v>197</v>
      </c>
      <c r="E144" s="26" t="s">
        <v>375</v>
      </c>
      <c r="F144" s="84">
        <v>61000</v>
      </c>
      <c r="G144" s="84">
        <f t="shared" si="21"/>
        <v>45750</v>
      </c>
      <c r="H144" s="98">
        <v>0</v>
      </c>
      <c r="I144" s="95">
        <f t="shared" si="20"/>
        <v>0</v>
      </c>
    </row>
    <row r="145" spans="1:9" s="29" customFormat="1" ht="13.5">
      <c r="A145" s="26"/>
      <c r="B145" s="49" t="s">
        <v>303</v>
      </c>
      <c r="C145" s="26">
        <v>613900</v>
      </c>
      <c r="D145" s="27" t="s">
        <v>198</v>
      </c>
      <c r="E145" s="26" t="s">
        <v>364</v>
      </c>
      <c r="F145" s="84">
        <v>50000</v>
      </c>
      <c r="G145" s="84">
        <f t="shared" si="21"/>
        <v>37500</v>
      </c>
      <c r="H145" s="98">
        <v>0</v>
      </c>
      <c r="I145" s="95">
        <f t="shared" si="20"/>
        <v>0</v>
      </c>
    </row>
    <row r="146" spans="1:9" s="25" customFormat="1" ht="13.5">
      <c r="A146" s="22"/>
      <c r="B146" s="48"/>
      <c r="C146" s="22">
        <v>614000</v>
      </c>
      <c r="D146" s="23" t="s">
        <v>29</v>
      </c>
      <c r="E146" s="22" t="s">
        <v>201</v>
      </c>
      <c r="F146" s="82">
        <f>SUM(F147:F148)</f>
        <v>56000</v>
      </c>
      <c r="G146" s="82">
        <f t="shared" ref="G146:H146" si="22">SUM(G147:G148)</f>
        <v>42000</v>
      </c>
      <c r="H146" s="82">
        <f t="shared" si="22"/>
        <v>55950</v>
      </c>
      <c r="I146" s="95">
        <f t="shared" si="20"/>
        <v>133.21428571428572</v>
      </c>
    </row>
    <row r="147" spans="1:9" s="29" customFormat="1" ht="13.5">
      <c r="A147" s="26"/>
      <c r="B147" s="49" t="s">
        <v>303</v>
      </c>
      <c r="C147" s="26">
        <v>614300</v>
      </c>
      <c r="D147" s="27" t="s">
        <v>31</v>
      </c>
      <c r="E147" s="26" t="s">
        <v>362</v>
      </c>
      <c r="F147" s="84">
        <v>6000</v>
      </c>
      <c r="G147" s="84">
        <f t="shared" ref="G147:G148" si="23">SUM(F147/12)*9</f>
        <v>4500</v>
      </c>
      <c r="H147" s="98">
        <v>7500</v>
      </c>
      <c r="I147" s="95">
        <f t="shared" si="20"/>
        <v>166.66666666666666</v>
      </c>
    </row>
    <row r="148" spans="1:9" s="29" customFormat="1" ht="13.5">
      <c r="A148" s="26"/>
      <c r="B148" s="49" t="s">
        <v>303</v>
      </c>
      <c r="C148" s="26">
        <v>614000</v>
      </c>
      <c r="D148" s="27" t="s">
        <v>203</v>
      </c>
      <c r="E148" s="26" t="s">
        <v>433</v>
      </c>
      <c r="F148" s="84">
        <v>50000</v>
      </c>
      <c r="G148" s="84">
        <f t="shared" si="23"/>
        <v>37500</v>
      </c>
      <c r="H148" s="98">
        <v>48450</v>
      </c>
      <c r="I148" s="95">
        <f t="shared" ref="I148" si="24">SUM(H148/(G148/100))</f>
        <v>129.19999999999999</v>
      </c>
    </row>
    <row r="149" spans="1:9" s="25" customFormat="1" ht="13.5">
      <c r="A149" s="22"/>
      <c r="B149" s="48"/>
      <c r="C149" s="22">
        <v>821000</v>
      </c>
      <c r="D149" s="23">
        <v>2</v>
      </c>
      <c r="E149" s="58" t="s">
        <v>218</v>
      </c>
      <c r="F149" s="82">
        <f>SUM(F150:F151)</f>
        <v>443000</v>
      </c>
      <c r="G149" s="82">
        <f>SUM(G150:G151)</f>
        <v>332250</v>
      </c>
      <c r="H149" s="96">
        <f>SUM(H150:H151)</f>
        <v>0</v>
      </c>
      <c r="I149" s="95">
        <f t="shared" si="20"/>
        <v>0</v>
      </c>
    </row>
    <row r="150" spans="1:9" s="29" customFormat="1" ht="13.5">
      <c r="A150" s="26"/>
      <c r="B150" s="49" t="s">
        <v>303</v>
      </c>
      <c r="C150" s="26">
        <v>821300</v>
      </c>
      <c r="D150" s="27" t="s">
        <v>54</v>
      </c>
      <c r="E150" s="26" t="s">
        <v>361</v>
      </c>
      <c r="F150" s="84">
        <v>230000</v>
      </c>
      <c r="G150" s="84">
        <f t="shared" ref="G150:G151" si="25">SUM(F150/12)*9</f>
        <v>172500</v>
      </c>
      <c r="H150" s="98">
        <v>0</v>
      </c>
      <c r="I150" s="95">
        <f t="shared" si="20"/>
        <v>0</v>
      </c>
    </row>
    <row r="151" spans="1:9" s="29" customFormat="1" ht="13.5">
      <c r="A151" s="26"/>
      <c r="B151" s="49" t="s">
        <v>303</v>
      </c>
      <c r="C151" s="26">
        <v>821300</v>
      </c>
      <c r="D151" s="27" t="s">
        <v>73</v>
      </c>
      <c r="E151" s="26" t="s">
        <v>359</v>
      </c>
      <c r="F151" s="84">
        <v>213000</v>
      </c>
      <c r="G151" s="84">
        <f t="shared" si="25"/>
        <v>159750</v>
      </c>
      <c r="H151" s="98">
        <v>0</v>
      </c>
      <c r="I151" s="95">
        <f t="shared" si="20"/>
        <v>0</v>
      </c>
    </row>
    <row r="152" spans="1:9" s="29" customFormat="1" ht="13.5">
      <c r="A152" s="26"/>
      <c r="B152" s="26"/>
      <c r="C152" s="26"/>
      <c r="D152" s="27"/>
      <c r="E152" s="58" t="s">
        <v>331</v>
      </c>
      <c r="F152" s="82">
        <f>SUM(F137+F149)</f>
        <v>886900</v>
      </c>
      <c r="G152" s="82">
        <f>SUM(G137+G149)</f>
        <v>665175</v>
      </c>
      <c r="H152" s="96">
        <f>SUM(H137+H149)</f>
        <v>56335</v>
      </c>
      <c r="I152" s="95">
        <f t="shared" si="20"/>
        <v>8.4691998346299844</v>
      </c>
    </row>
    <row r="153" spans="1:9" s="29" customFormat="1" ht="12.75">
      <c r="A153" s="11">
        <v>200211</v>
      </c>
      <c r="B153" s="14"/>
      <c r="C153" s="14"/>
      <c r="D153" s="15"/>
      <c r="E153" s="14" t="s">
        <v>396</v>
      </c>
      <c r="F153" s="80"/>
      <c r="G153" s="80"/>
      <c r="H153" s="94"/>
      <c r="I153" s="103"/>
    </row>
    <row r="154" spans="1:9" s="21" customFormat="1" ht="13.5">
      <c r="A154" s="18"/>
      <c r="B154" s="18"/>
      <c r="C154" s="18">
        <v>610000</v>
      </c>
      <c r="D154" s="19">
        <v>1</v>
      </c>
      <c r="E154" s="18" t="s">
        <v>184</v>
      </c>
      <c r="F154" s="81">
        <f>SUM(F155)</f>
        <v>3600</v>
      </c>
      <c r="G154" s="81">
        <f>SUM(G155)</f>
        <v>2700</v>
      </c>
      <c r="H154" s="95">
        <f>SUM(H155)</f>
        <v>1034.5999999999999</v>
      </c>
      <c r="I154" s="95">
        <f t="shared" ref="I154:I158" si="26">SUM(H154/(G154/100))</f>
        <v>38.318518518518516</v>
      </c>
    </row>
    <row r="155" spans="1:9" s="25" customFormat="1" ht="13.5">
      <c r="A155" s="22"/>
      <c r="B155" s="48"/>
      <c r="C155" s="22">
        <v>613000</v>
      </c>
      <c r="D155" s="23" t="s">
        <v>45</v>
      </c>
      <c r="E155" s="22" t="s">
        <v>185</v>
      </c>
      <c r="F155" s="82">
        <f>SUM(F156:F157)</f>
        <v>3600</v>
      </c>
      <c r="G155" s="82">
        <f>SUM(G156:G157)</f>
        <v>2700</v>
      </c>
      <c r="H155" s="96">
        <f>SUM(H156:H157)</f>
        <v>1034.5999999999999</v>
      </c>
      <c r="I155" s="95">
        <f t="shared" si="26"/>
        <v>38.318518518518516</v>
      </c>
    </row>
    <row r="156" spans="1:9" s="29" customFormat="1" ht="13.5">
      <c r="A156" s="26"/>
      <c r="B156" s="49" t="s">
        <v>213</v>
      </c>
      <c r="C156" s="26">
        <v>613100</v>
      </c>
      <c r="D156" s="27" t="s">
        <v>47</v>
      </c>
      <c r="E156" s="26" t="s">
        <v>187</v>
      </c>
      <c r="F156" s="84">
        <v>900</v>
      </c>
      <c r="G156" s="84">
        <f t="shared" ref="G156:G157" si="27">SUM(F156/12)*9</f>
        <v>675</v>
      </c>
      <c r="H156" s="98">
        <v>0</v>
      </c>
      <c r="I156" s="95">
        <f t="shared" si="26"/>
        <v>0</v>
      </c>
    </row>
    <row r="157" spans="1:9" s="29" customFormat="1" ht="13.5">
      <c r="A157" s="26"/>
      <c r="B157" s="49" t="s">
        <v>213</v>
      </c>
      <c r="C157" s="26">
        <v>613900</v>
      </c>
      <c r="D157" s="27" t="s">
        <v>50</v>
      </c>
      <c r="E157" s="26" t="s">
        <v>188</v>
      </c>
      <c r="F157" s="84">
        <v>2700</v>
      </c>
      <c r="G157" s="84">
        <f t="shared" si="27"/>
        <v>2025</v>
      </c>
      <c r="H157" s="98">
        <v>1034.5999999999999</v>
      </c>
      <c r="I157" s="95">
        <f t="shared" si="26"/>
        <v>51.091358024691353</v>
      </c>
    </row>
    <row r="158" spans="1:9" s="29" customFormat="1" ht="13.5">
      <c r="A158" s="26"/>
      <c r="B158" s="26"/>
      <c r="C158" s="26"/>
      <c r="D158" s="27"/>
      <c r="E158" s="58" t="s">
        <v>302</v>
      </c>
      <c r="F158" s="82">
        <f>SUM(F154)</f>
        <v>3600</v>
      </c>
      <c r="G158" s="82">
        <f>SUM(G154)</f>
        <v>2700</v>
      </c>
      <c r="H158" s="96">
        <f>SUM(H154)</f>
        <v>1034.5999999999999</v>
      </c>
      <c r="I158" s="95">
        <f t="shared" si="26"/>
        <v>38.318518518518516</v>
      </c>
    </row>
    <row r="159" spans="1:9" s="17" customFormat="1" ht="12.75" customHeight="1">
      <c r="A159" s="51">
        <v>300311</v>
      </c>
      <c r="B159" s="52"/>
      <c r="C159" s="52"/>
      <c r="D159" s="53"/>
      <c r="E159" s="52" t="s">
        <v>333</v>
      </c>
      <c r="F159" s="87"/>
      <c r="G159" s="87"/>
      <c r="H159" s="107"/>
      <c r="I159" s="104"/>
    </row>
    <row r="160" spans="1:9" s="21" customFormat="1" ht="13.5">
      <c r="A160" s="18"/>
      <c r="B160" s="18"/>
      <c r="C160" s="18">
        <v>610000</v>
      </c>
      <c r="D160" s="19">
        <v>1</v>
      </c>
      <c r="E160" s="18" t="s">
        <v>184</v>
      </c>
      <c r="F160" s="81">
        <f>SUM(F161+F164+F166+F175)</f>
        <v>2642500</v>
      </c>
      <c r="G160" s="81">
        <f>SUM(G161+G164+G166+G175)</f>
        <v>1981875</v>
      </c>
      <c r="H160" s="95">
        <f>SUM(H161+H164+H166+H175)</f>
        <v>1965987.1099999999</v>
      </c>
      <c r="I160" s="95">
        <f t="shared" ref="I160:I182" si="28">SUM(H160/(G160/100))</f>
        <v>99.198340460422571</v>
      </c>
    </row>
    <row r="161" spans="1:9" s="25" customFormat="1" ht="13.5">
      <c r="A161" s="22"/>
      <c r="B161" s="48"/>
      <c r="C161" s="22">
        <v>611000</v>
      </c>
      <c r="D161" s="23" t="s">
        <v>10</v>
      </c>
      <c r="E161" s="22" t="s">
        <v>273</v>
      </c>
      <c r="F161" s="82">
        <f>SUM(F162+F163)</f>
        <v>360000</v>
      </c>
      <c r="G161" s="82">
        <f>SUM(G162+G163)</f>
        <v>270000</v>
      </c>
      <c r="H161" s="96">
        <f>SUM(H162+H163)</f>
        <v>197671.56</v>
      </c>
      <c r="I161" s="95">
        <f t="shared" si="28"/>
        <v>73.211688888888887</v>
      </c>
    </row>
    <row r="162" spans="1:9" s="29" customFormat="1" ht="13.5">
      <c r="A162" s="26"/>
      <c r="B162" s="49">
        <v>1091</v>
      </c>
      <c r="C162" s="26">
        <v>611100</v>
      </c>
      <c r="D162" s="27" t="s">
        <v>12</v>
      </c>
      <c r="E162" s="26" t="s">
        <v>274</v>
      </c>
      <c r="F162" s="84">
        <v>310000</v>
      </c>
      <c r="G162" s="84">
        <f t="shared" ref="G162:G163" si="29">SUM(F162/12)*9</f>
        <v>232500</v>
      </c>
      <c r="H162" s="98">
        <v>170981.9</v>
      </c>
      <c r="I162" s="95">
        <f t="shared" si="28"/>
        <v>73.540602150537637</v>
      </c>
    </row>
    <row r="163" spans="1:9" s="29" customFormat="1" ht="13.5">
      <c r="A163" s="26"/>
      <c r="B163" s="49">
        <v>1091</v>
      </c>
      <c r="C163" s="26">
        <v>611200</v>
      </c>
      <c r="D163" s="27" t="s">
        <v>20</v>
      </c>
      <c r="E163" s="26" t="s">
        <v>275</v>
      </c>
      <c r="F163" s="84">
        <v>50000</v>
      </c>
      <c r="G163" s="84">
        <f t="shared" si="29"/>
        <v>37500</v>
      </c>
      <c r="H163" s="98">
        <v>26689.66</v>
      </c>
      <c r="I163" s="95">
        <f t="shared" si="28"/>
        <v>71.172426666666667</v>
      </c>
    </row>
    <row r="164" spans="1:9" s="25" customFormat="1" ht="13.5">
      <c r="A164" s="22"/>
      <c r="B164" s="48"/>
      <c r="C164" s="22">
        <v>612000</v>
      </c>
      <c r="D164" s="23" t="s">
        <v>29</v>
      </c>
      <c r="E164" s="22" t="s">
        <v>276</v>
      </c>
      <c r="F164" s="82">
        <f>SUM(F165)</f>
        <v>33000</v>
      </c>
      <c r="G164" s="82">
        <f>SUM(G165)</f>
        <v>24750</v>
      </c>
      <c r="H164" s="96">
        <f>SUM(H165)</f>
        <v>18063.259999999998</v>
      </c>
      <c r="I164" s="95">
        <f t="shared" si="28"/>
        <v>72.982868686868684</v>
      </c>
    </row>
    <row r="165" spans="1:9" s="29" customFormat="1" ht="13.5">
      <c r="A165" s="26"/>
      <c r="B165" s="49">
        <v>1091</v>
      </c>
      <c r="C165" s="26">
        <v>612100</v>
      </c>
      <c r="D165" s="27" t="s">
        <v>31</v>
      </c>
      <c r="E165" s="26" t="s">
        <v>276</v>
      </c>
      <c r="F165" s="84">
        <v>33000</v>
      </c>
      <c r="G165" s="84">
        <f>SUM(F165/12)*9</f>
        <v>24750</v>
      </c>
      <c r="H165" s="98">
        <v>18063.259999999998</v>
      </c>
      <c r="I165" s="95">
        <f t="shared" si="28"/>
        <v>72.982868686868684</v>
      </c>
    </row>
    <row r="166" spans="1:9" s="25" customFormat="1" ht="13.5">
      <c r="A166" s="22"/>
      <c r="B166" s="48"/>
      <c r="C166" s="22">
        <v>613000</v>
      </c>
      <c r="D166" s="23" t="s">
        <v>45</v>
      </c>
      <c r="E166" s="22" t="s">
        <v>185</v>
      </c>
      <c r="F166" s="82">
        <f>SUM(F167:F174)</f>
        <v>59500</v>
      </c>
      <c r="G166" s="82">
        <f>SUM(G167:G174)</f>
        <v>44625</v>
      </c>
      <c r="H166" s="96">
        <f>SUM(H167:H174)</f>
        <v>40763.410000000003</v>
      </c>
      <c r="I166" s="95">
        <f t="shared" si="28"/>
        <v>91.346577030812327</v>
      </c>
    </row>
    <row r="167" spans="1:9" s="29" customFormat="1" ht="13.5">
      <c r="A167" s="26"/>
      <c r="B167" s="49">
        <v>1091</v>
      </c>
      <c r="C167" s="26">
        <v>613100</v>
      </c>
      <c r="D167" s="27" t="s">
        <v>47</v>
      </c>
      <c r="E167" s="26" t="s">
        <v>187</v>
      </c>
      <c r="F167" s="84">
        <v>900</v>
      </c>
      <c r="G167" s="84">
        <f t="shared" ref="G167:G174" si="30">SUM(F167/12)*9</f>
        <v>675</v>
      </c>
      <c r="H167" s="98">
        <v>189</v>
      </c>
      <c r="I167" s="95">
        <f t="shared" si="28"/>
        <v>28</v>
      </c>
    </row>
    <row r="168" spans="1:9" s="29" customFormat="1" ht="13.5">
      <c r="A168" s="26"/>
      <c r="B168" s="49">
        <v>1091</v>
      </c>
      <c r="C168" s="26">
        <v>613200</v>
      </c>
      <c r="D168" s="27" t="s">
        <v>50</v>
      </c>
      <c r="E168" s="26" t="s">
        <v>278</v>
      </c>
      <c r="F168" s="84">
        <v>10800</v>
      </c>
      <c r="G168" s="84">
        <f t="shared" si="30"/>
        <v>8100</v>
      </c>
      <c r="H168" s="98">
        <v>6543.33</v>
      </c>
      <c r="I168" s="95">
        <f t="shared" si="28"/>
        <v>80.781851851851854</v>
      </c>
    </row>
    <row r="169" spans="1:9" s="29" customFormat="1" ht="13.5">
      <c r="A169" s="26"/>
      <c r="B169" s="49">
        <v>1091</v>
      </c>
      <c r="C169" s="26">
        <v>613300</v>
      </c>
      <c r="D169" s="27" t="s">
        <v>279</v>
      </c>
      <c r="E169" s="26" t="s">
        <v>280</v>
      </c>
      <c r="F169" s="84">
        <v>13500</v>
      </c>
      <c r="G169" s="84">
        <f t="shared" si="30"/>
        <v>10125</v>
      </c>
      <c r="H169" s="98">
        <v>10320.64</v>
      </c>
      <c r="I169" s="95">
        <f t="shared" si="28"/>
        <v>101.93224691358024</v>
      </c>
    </row>
    <row r="170" spans="1:9" s="29" customFormat="1" ht="13.5">
      <c r="A170" s="26"/>
      <c r="B170" s="49">
        <v>1091</v>
      </c>
      <c r="C170" s="26">
        <v>613400</v>
      </c>
      <c r="D170" s="27" t="s">
        <v>281</v>
      </c>
      <c r="E170" s="26" t="s">
        <v>282</v>
      </c>
      <c r="F170" s="84">
        <v>7200</v>
      </c>
      <c r="G170" s="84">
        <f t="shared" si="30"/>
        <v>5400</v>
      </c>
      <c r="H170" s="98">
        <v>5248.97</v>
      </c>
      <c r="I170" s="95">
        <f t="shared" si="28"/>
        <v>97.203148148148159</v>
      </c>
    </row>
    <row r="171" spans="1:9" s="29" customFormat="1" ht="13.5">
      <c r="A171" s="26"/>
      <c r="B171" s="49">
        <v>1091</v>
      </c>
      <c r="C171" s="26">
        <v>614500</v>
      </c>
      <c r="D171" s="27" t="s">
        <v>283</v>
      </c>
      <c r="E171" s="26" t="s">
        <v>356</v>
      </c>
      <c r="F171" s="84">
        <v>3600</v>
      </c>
      <c r="G171" s="84">
        <f t="shared" si="30"/>
        <v>2700</v>
      </c>
      <c r="H171" s="98">
        <v>314.13</v>
      </c>
      <c r="I171" s="95">
        <f t="shared" si="28"/>
        <v>11.634444444444444</v>
      </c>
    </row>
    <row r="172" spans="1:9" s="29" customFormat="1" ht="13.5">
      <c r="A172" s="26"/>
      <c r="B172" s="49">
        <v>1091</v>
      </c>
      <c r="C172" s="26">
        <v>613700</v>
      </c>
      <c r="D172" s="27" t="s">
        <v>285</v>
      </c>
      <c r="E172" s="26" t="s">
        <v>286</v>
      </c>
      <c r="F172" s="84">
        <v>5400</v>
      </c>
      <c r="G172" s="84">
        <f t="shared" si="30"/>
        <v>4050</v>
      </c>
      <c r="H172" s="98">
        <v>2447.84</v>
      </c>
      <c r="I172" s="95">
        <f t="shared" si="28"/>
        <v>60.440493827160495</v>
      </c>
    </row>
    <row r="173" spans="1:9" s="29" customFormat="1" ht="13.5">
      <c r="A173" s="26"/>
      <c r="B173" s="49">
        <v>1091</v>
      </c>
      <c r="C173" s="26">
        <v>613800</v>
      </c>
      <c r="D173" s="27" t="s">
        <v>287</v>
      </c>
      <c r="E173" s="26" t="s">
        <v>304</v>
      </c>
      <c r="F173" s="84">
        <v>7200</v>
      </c>
      <c r="G173" s="84">
        <f t="shared" si="30"/>
        <v>5400</v>
      </c>
      <c r="H173" s="98">
        <v>4796.9399999999996</v>
      </c>
      <c r="I173" s="95">
        <f t="shared" si="28"/>
        <v>88.832222222222214</v>
      </c>
    </row>
    <row r="174" spans="1:9" s="29" customFormat="1" ht="13.5">
      <c r="A174" s="26"/>
      <c r="B174" s="49">
        <v>1091</v>
      </c>
      <c r="C174" s="26">
        <v>613900</v>
      </c>
      <c r="D174" s="27" t="s">
        <v>289</v>
      </c>
      <c r="E174" s="26" t="s">
        <v>188</v>
      </c>
      <c r="F174" s="84">
        <v>10900</v>
      </c>
      <c r="G174" s="84">
        <f t="shared" si="30"/>
        <v>8175</v>
      </c>
      <c r="H174" s="98">
        <v>10902.56</v>
      </c>
      <c r="I174" s="95">
        <f t="shared" si="28"/>
        <v>133.36464831804281</v>
      </c>
    </row>
    <row r="175" spans="1:9" s="25" customFormat="1" ht="13.5">
      <c r="A175" s="22"/>
      <c r="B175" s="48"/>
      <c r="C175" s="22">
        <v>614000</v>
      </c>
      <c r="D175" s="23" t="s">
        <v>293</v>
      </c>
      <c r="E175" s="22" t="s">
        <v>201</v>
      </c>
      <c r="F175" s="82">
        <f>SUM(F176:F178)</f>
        <v>2190000</v>
      </c>
      <c r="G175" s="82">
        <f>SUM(G176:G178)</f>
        <v>1642500</v>
      </c>
      <c r="H175" s="96">
        <f>SUM(H176:H178)</f>
        <v>1709488.88</v>
      </c>
      <c r="I175" s="95">
        <f t="shared" si="28"/>
        <v>104.07847062404871</v>
      </c>
    </row>
    <row r="176" spans="1:9" s="29" customFormat="1" ht="13.5">
      <c r="A176" s="26"/>
      <c r="B176" s="49">
        <v>1091</v>
      </c>
      <c r="C176" s="26">
        <v>614200</v>
      </c>
      <c r="D176" s="27" t="s">
        <v>294</v>
      </c>
      <c r="E176" s="26" t="s">
        <v>393</v>
      </c>
      <c r="F176" s="84">
        <v>170000</v>
      </c>
      <c r="G176" s="84">
        <f t="shared" ref="G176:G178" si="31">SUM(F176/12)*9</f>
        <v>127500</v>
      </c>
      <c r="H176" s="98">
        <v>123332.2</v>
      </c>
      <c r="I176" s="95">
        <f t="shared" si="28"/>
        <v>96.731137254901952</v>
      </c>
    </row>
    <row r="177" spans="1:9" s="29" customFormat="1" ht="13.5">
      <c r="A177" s="26"/>
      <c r="B177" s="49">
        <v>1091</v>
      </c>
      <c r="C177" s="26">
        <v>614200</v>
      </c>
      <c r="D177" s="27" t="s">
        <v>295</v>
      </c>
      <c r="E177" s="26" t="s">
        <v>305</v>
      </c>
      <c r="F177" s="84">
        <v>2000000</v>
      </c>
      <c r="G177" s="84">
        <f t="shared" si="31"/>
        <v>1500000</v>
      </c>
      <c r="H177" s="98">
        <v>1586156.68</v>
      </c>
      <c r="I177" s="95">
        <f t="shared" si="28"/>
        <v>105.74377866666666</v>
      </c>
    </row>
    <row r="178" spans="1:9" s="29" customFormat="1" ht="13.5">
      <c r="A178" s="34"/>
      <c r="B178" s="49">
        <v>1091</v>
      </c>
      <c r="C178" s="26">
        <v>614200</v>
      </c>
      <c r="D178" s="35" t="s">
        <v>297</v>
      </c>
      <c r="E178" s="26" t="s">
        <v>400</v>
      </c>
      <c r="F178" s="86">
        <v>20000</v>
      </c>
      <c r="G178" s="84">
        <f t="shared" si="31"/>
        <v>15000</v>
      </c>
      <c r="H178" s="100">
        <v>0</v>
      </c>
      <c r="I178" s="95">
        <f t="shared" si="28"/>
        <v>0</v>
      </c>
    </row>
    <row r="179" spans="1:9" s="25" customFormat="1" ht="13.5">
      <c r="A179" s="22"/>
      <c r="B179" s="48"/>
      <c r="C179" s="22">
        <v>821000</v>
      </c>
      <c r="D179" s="23">
        <v>2</v>
      </c>
      <c r="E179" s="58" t="s">
        <v>218</v>
      </c>
      <c r="F179" s="82">
        <f>SUM(F180)</f>
        <v>3000</v>
      </c>
      <c r="G179" s="82">
        <f>SUM(G180)</f>
        <v>2250</v>
      </c>
      <c r="H179" s="96">
        <f>SUM(H180)</f>
        <v>437</v>
      </c>
      <c r="I179" s="95">
        <f t="shared" si="28"/>
        <v>19.422222222222221</v>
      </c>
    </row>
    <row r="180" spans="1:9" s="29" customFormat="1" ht="13.5">
      <c r="A180" s="26"/>
      <c r="B180" s="49">
        <v>1091</v>
      </c>
      <c r="C180" s="26">
        <v>821300</v>
      </c>
      <c r="D180" s="27" t="s">
        <v>54</v>
      </c>
      <c r="E180" s="26" t="s">
        <v>298</v>
      </c>
      <c r="F180" s="84">
        <v>3000</v>
      </c>
      <c r="G180" s="84">
        <f>SUM(F180/12)*9</f>
        <v>2250</v>
      </c>
      <c r="H180" s="98">
        <v>437</v>
      </c>
      <c r="I180" s="95">
        <f t="shared" si="28"/>
        <v>19.422222222222221</v>
      </c>
    </row>
    <row r="181" spans="1:9" s="29" customFormat="1" ht="13.5">
      <c r="A181" s="34"/>
      <c r="B181" s="34"/>
      <c r="C181" s="34"/>
      <c r="D181" s="35"/>
      <c r="E181" s="58" t="s">
        <v>332</v>
      </c>
      <c r="F181" s="88">
        <f>SUM(F160+F179)</f>
        <v>2645500</v>
      </c>
      <c r="G181" s="88">
        <f>SUM(G160+G179)</f>
        <v>1984125</v>
      </c>
      <c r="H181" s="108">
        <f>SUM(H160+H179)</f>
        <v>1966424.1099999999</v>
      </c>
      <c r="I181" s="95">
        <f t="shared" si="28"/>
        <v>99.10787425187425</v>
      </c>
    </row>
    <row r="182" spans="1:9" s="29" customFormat="1" ht="13.5">
      <c r="A182" s="26"/>
      <c r="B182" s="26"/>
      <c r="C182" s="26"/>
      <c r="D182" s="27"/>
      <c r="E182" s="58" t="s">
        <v>306</v>
      </c>
      <c r="F182" s="82">
        <f>SUM(F10+F52+F82+F94+F125+F135+F152+F181+F158)</f>
        <v>19885000</v>
      </c>
      <c r="G182" s="82">
        <f>SUM(G10+G52+G82+G94+G125+G135+G152+G181+G158)</f>
        <v>14913750</v>
      </c>
      <c r="H182" s="96">
        <f>SUM(H10+H52+H82+H94+H125+H135+H152+H181+H158)</f>
        <v>10016911.379999999</v>
      </c>
      <c r="I182" s="95">
        <f t="shared" si="28"/>
        <v>67.165611465929089</v>
      </c>
    </row>
    <row r="183" spans="1:9" s="29" customFormat="1" ht="12" customHeight="1">
      <c r="A183" s="51"/>
      <c r="B183" s="52"/>
      <c r="C183" s="52"/>
      <c r="D183" s="53"/>
      <c r="E183" s="52" t="s">
        <v>307</v>
      </c>
      <c r="F183" s="87"/>
      <c r="G183" s="87"/>
      <c r="H183" s="107"/>
      <c r="I183" s="104"/>
    </row>
    <row r="184" spans="1:9" s="21" customFormat="1" ht="13.5">
      <c r="A184" s="18">
        <v>610000</v>
      </c>
      <c r="B184" s="18"/>
      <c r="C184" s="18"/>
      <c r="D184" s="19" t="s">
        <v>334</v>
      </c>
      <c r="E184" s="18" t="s">
        <v>184</v>
      </c>
      <c r="F184" s="81">
        <f>SUM(F185+F188+F190+F199+F207)</f>
        <v>14011000</v>
      </c>
      <c r="G184" s="81">
        <f>SUM(G185+G188+G190+G199+G207)</f>
        <v>10508250</v>
      </c>
      <c r="H184" s="95">
        <f>SUM(H185+H188+H190+H199+H207)</f>
        <v>8541888.1600000001</v>
      </c>
      <c r="I184" s="95">
        <f t="shared" ref="I184:I217" si="32">SUM(H184/(G184/100))</f>
        <v>81.287447101087238</v>
      </c>
    </row>
    <row r="185" spans="1:9" s="25" customFormat="1" ht="13.5">
      <c r="A185" s="22">
        <v>611000</v>
      </c>
      <c r="B185" s="22"/>
      <c r="C185" s="22"/>
      <c r="D185" s="23" t="s">
        <v>10</v>
      </c>
      <c r="E185" s="22" t="s">
        <v>273</v>
      </c>
      <c r="F185" s="82">
        <f>SUM(F186+F187)</f>
        <v>3110000</v>
      </c>
      <c r="G185" s="82">
        <f>SUM(G186+G187)</f>
        <v>2332500</v>
      </c>
      <c r="H185" s="96">
        <f>SUM(H186+H187)</f>
        <v>2174135.5499999998</v>
      </c>
      <c r="I185" s="95">
        <f t="shared" si="32"/>
        <v>93.210527331189709</v>
      </c>
    </row>
    <row r="186" spans="1:9" s="29" customFormat="1" ht="13.5">
      <c r="A186" s="26"/>
      <c r="B186" s="26">
        <v>611100</v>
      </c>
      <c r="C186" s="26"/>
      <c r="D186" s="27" t="s">
        <v>12</v>
      </c>
      <c r="E186" s="26" t="s">
        <v>274</v>
      </c>
      <c r="F186" s="84">
        <v>2710000</v>
      </c>
      <c r="G186" s="84">
        <f t="shared" ref="G186:G187" si="33">SUM(F186/12)*9</f>
        <v>2032500</v>
      </c>
      <c r="H186" s="98">
        <v>1892225.68</v>
      </c>
      <c r="I186" s="95">
        <f t="shared" si="32"/>
        <v>93.098434440344406</v>
      </c>
    </row>
    <row r="187" spans="1:9" s="29" customFormat="1" ht="13.5">
      <c r="A187" s="26"/>
      <c r="B187" s="26">
        <v>611200</v>
      </c>
      <c r="C187" s="26"/>
      <c r="D187" s="27" t="s">
        <v>20</v>
      </c>
      <c r="E187" s="26" t="s">
        <v>275</v>
      </c>
      <c r="F187" s="84">
        <v>400000</v>
      </c>
      <c r="G187" s="84">
        <f t="shared" si="33"/>
        <v>300000</v>
      </c>
      <c r="H187" s="98">
        <v>281909.87</v>
      </c>
      <c r="I187" s="95">
        <f t="shared" si="32"/>
        <v>93.969956666666661</v>
      </c>
    </row>
    <row r="188" spans="1:9" s="25" customFormat="1" ht="13.5">
      <c r="A188" s="22">
        <v>612000</v>
      </c>
      <c r="B188" s="22"/>
      <c r="C188" s="22"/>
      <c r="D188" s="23" t="s">
        <v>29</v>
      </c>
      <c r="E188" s="22" t="s">
        <v>276</v>
      </c>
      <c r="F188" s="82">
        <f>SUM(F189)</f>
        <v>293000</v>
      </c>
      <c r="G188" s="82">
        <f>SUM(G189)</f>
        <v>219750</v>
      </c>
      <c r="H188" s="96">
        <f>SUM(H189)</f>
        <v>198794.35</v>
      </c>
      <c r="I188" s="95">
        <f t="shared" si="32"/>
        <v>90.463868031854389</v>
      </c>
    </row>
    <row r="189" spans="1:9" s="29" customFormat="1" ht="13.5">
      <c r="A189" s="26"/>
      <c r="B189" s="26">
        <v>612100</v>
      </c>
      <c r="C189" s="26"/>
      <c r="D189" s="27" t="s">
        <v>31</v>
      </c>
      <c r="E189" s="26" t="s">
        <v>276</v>
      </c>
      <c r="F189" s="84">
        <v>293000</v>
      </c>
      <c r="G189" s="84">
        <f>SUM(F189/12)*9</f>
        <v>219750</v>
      </c>
      <c r="H189" s="98">
        <v>198794.35</v>
      </c>
      <c r="I189" s="95">
        <f t="shared" si="32"/>
        <v>90.463868031854389</v>
      </c>
    </row>
    <row r="190" spans="1:9" s="25" customFormat="1" ht="13.5">
      <c r="A190" s="22">
        <v>613000</v>
      </c>
      <c r="B190" s="22"/>
      <c r="C190" s="22"/>
      <c r="D190" s="23" t="s">
        <v>45</v>
      </c>
      <c r="E190" s="22" t="s">
        <v>185</v>
      </c>
      <c r="F190" s="82">
        <f>SUM(F191:F198)</f>
        <v>4527400</v>
      </c>
      <c r="G190" s="82">
        <f>SUM(G191:G198)</f>
        <v>3395550</v>
      </c>
      <c r="H190" s="96">
        <f>SUM(H191:H198)</f>
        <v>2015901.5299999998</v>
      </c>
      <c r="I190" s="95">
        <f t="shared" si="32"/>
        <v>59.368924916434736</v>
      </c>
    </row>
    <row r="191" spans="1:9" s="29" customFormat="1" ht="13.5">
      <c r="A191" s="26"/>
      <c r="B191" s="26">
        <v>613100</v>
      </c>
      <c r="C191" s="26"/>
      <c r="D191" s="27" t="s">
        <v>47</v>
      </c>
      <c r="E191" s="26" t="s">
        <v>187</v>
      </c>
      <c r="F191" s="84">
        <v>11700</v>
      </c>
      <c r="G191" s="84">
        <f t="shared" ref="G191:G198" si="34">SUM(F191/12)*9</f>
        <v>8775</v>
      </c>
      <c r="H191" s="98">
        <v>586.5</v>
      </c>
      <c r="I191" s="95">
        <f t="shared" si="32"/>
        <v>6.683760683760684</v>
      </c>
    </row>
    <row r="192" spans="1:9" s="29" customFormat="1" ht="13.5">
      <c r="A192" s="26"/>
      <c r="B192" s="26">
        <v>613200</v>
      </c>
      <c r="C192" s="26"/>
      <c r="D192" s="27" t="s">
        <v>50</v>
      </c>
      <c r="E192" s="26" t="s">
        <v>278</v>
      </c>
      <c r="F192" s="84">
        <v>316800</v>
      </c>
      <c r="G192" s="84">
        <f t="shared" si="34"/>
        <v>237600</v>
      </c>
      <c r="H192" s="98">
        <v>220300.49</v>
      </c>
      <c r="I192" s="95">
        <f t="shared" si="32"/>
        <v>92.719061447811441</v>
      </c>
    </row>
    <row r="193" spans="1:9" s="29" customFormat="1" ht="13.5">
      <c r="A193" s="26"/>
      <c r="B193" s="26">
        <v>613300</v>
      </c>
      <c r="C193" s="26"/>
      <c r="D193" s="27" t="s">
        <v>279</v>
      </c>
      <c r="E193" s="26" t="s">
        <v>280</v>
      </c>
      <c r="F193" s="84">
        <v>2400500</v>
      </c>
      <c r="G193" s="84">
        <f t="shared" si="34"/>
        <v>1800375</v>
      </c>
      <c r="H193" s="98">
        <v>1332735.3799999999</v>
      </c>
      <c r="I193" s="95">
        <f t="shared" si="32"/>
        <v>74.025432479344573</v>
      </c>
    </row>
    <row r="194" spans="1:9" s="29" customFormat="1" ht="13.5">
      <c r="A194" s="26"/>
      <c r="B194" s="26">
        <v>613400</v>
      </c>
      <c r="C194" s="26"/>
      <c r="D194" s="27" t="s">
        <v>281</v>
      </c>
      <c r="E194" s="26" t="s">
        <v>282</v>
      </c>
      <c r="F194" s="84">
        <v>98700</v>
      </c>
      <c r="G194" s="84">
        <f t="shared" si="34"/>
        <v>74025</v>
      </c>
      <c r="H194" s="98">
        <v>31605.54</v>
      </c>
      <c r="I194" s="95">
        <f t="shared" si="32"/>
        <v>42.695764944275581</v>
      </c>
    </row>
    <row r="195" spans="1:9" s="29" customFormat="1" ht="13.5">
      <c r="A195" s="26"/>
      <c r="B195" s="26">
        <v>613500</v>
      </c>
      <c r="C195" s="26"/>
      <c r="D195" s="27" t="s">
        <v>283</v>
      </c>
      <c r="E195" s="26" t="s">
        <v>284</v>
      </c>
      <c r="F195" s="84">
        <v>139100</v>
      </c>
      <c r="G195" s="84">
        <f t="shared" si="34"/>
        <v>104325</v>
      </c>
      <c r="H195" s="98">
        <v>43985.279999999999</v>
      </c>
      <c r="I195" s="95">
        <f t="shared" si="32"/>
        <v>42.161782890007188</v>
      </c>
    </row>
    <row r="196" spans="1:9" s="29" customFormat="1" ht="13.5">
      <c r="A196" s="26"/>
      <c r="B196" s="26">
        <v>613700</v>
      </c>
      <c r="C196" s="26"/>
      <c r="D196" s="27" t="s">
        <v>285</v>
      </c>
      <c r="E196" s="26" t="s">
        <v>286</v>
      </c>
      <c r="F196" s="84">
        <v>765400</v>
      </c>
      <c r="G196" s="84">
        <f t="shared" si="34"/>
        <v>574050</v>
      </c>
      <c r="H196" s="98">
        <v>31107.91</v>
      </c>
      <c r="I196" s="95">
        <f t="shared" si="32"/>
        <v>5.4190244752199286</v>
      </c>
    </row>
    <row r="197" spans="1:9" s="29" customFormat="1" ht="13.5">
      <c r="A197" s="26"/>
      <c r="B197" s="26">
        <v>613800</v>
      </c>
      <c r="C197" s="26"/>
      <c r="D197" s="27" t="s">
        <v>287</v>
      </c>
      <c r="E197" s="26" t="s">
        <v>192</v>
      </c>
      <c r="F197" s="84">
        <v>34200</v>
      </c>
      <c r="G197" s="84">
        <f t="shared" si="34"/>
        <v>25650</v>
      </c>
      <c r="H197" s="98">
        <v>14492.63</v>
      </c>
      <c r="I197" s="95">
        <f t="shared" si="32"/>
        <v>56.501481481481477</v>
      </c>
    </row>
    <row r="198" spans="1:9" s="29" customFormat="1" ht="13.5">
      <c r="A198" s="26"/>
      <c r="B198" s="26">
        <v>613900</v>
      </c>
      <c r="C198" s="26"/>
      <c r="D198" s="27" t="s">
        <v>289</v>
      </c>
      <c r="E198" s="26" t="s">
        <v>188</v>
      </c>
      <c r="F198" s="84">
        <v>761000</v>
      </c>
      <c r="G198" s="84">
        <f t="shared" si="34"/>
        <v>570750</v>
      </c>
      <c r="H198" s="98">
        <v>341087.8</v>
      </c>
      <c r="I198" s="95">
        <f t="shared" si="32"/>
        <v>59.761331581252733</v>
      </c>
    </row>
    <row r="199" spans="1:9" s="25" customFormat="1" ht="13.5">
      <c r="A199" s="22">
        <v>614000</v>
      </c>
      <c r="B199" s="22"/>
      <c r="C199" s="22"/>
      <c r="D199" s="23" t="s">
        <v>293</v>
      </c>
      <c r="E199" s="22" t="s">
        <v>201</v>
      </c>
      <c r="F199" s="82">
        <f>SUM(F200:F206)</f>
        <v>5870600</v>
      </c>
      <c r="G199" s="82">
        <f>SUM(G200:G206)</f>
        <v>4402950</v>
      </c>
      <c r="H199" s="96">
        <f>SUM(H200:H206)</f>
        <v>4063700.2399999998</v>
      </c>
      <c r="I199" s="95">
        <f t="shared" si="32"/>
        <v>92.294944071588361</v>
      </c>
    </row>
    <row r="200" spans="1:9" s="29" customFormat="1" ht="13.5">
      <c r="A200" s="26"/>
      <c r="B200" s="26">
        <v>614100</v>
      </c>
      <c r="C200" s="26"/>
      <c r="D200" s="27" t="s">
        <v>294</v>
      </c>
      <c r="E200" s="26" t="s">
        <v>308</v>
      </c>
      <c r="F200" s="84">
        <v>144000</v>
      </c>
      <c r="G200" s="84">
        <f t="shared" ref="G200:G206" si="35">SUM(F200/12)*9</f>
        <v>108000</v>
      </c>
      <c r="H200" s="98">
        <v>93522.15</v>
      </c>
      <c r="I200" s="95">
        <f t="shared" si="32"/>
        <v>86.594583333333333</v>
      </c>
    </row>
    <row r="201" spans="1:9" s="29" customFormat="1" ht="13.5">
      <c r="A201" s="26"/>
      <c r="B201" s="26">
        <v>614200</v>
      </c>
      <c r="C201" s="26"/>
      <c r="D201" s="27" t="s">
        <v>295</v>
      </c>
      <c r="E201" s="26" t="s">
        <v>309</v>
      </c>
      <c r="F201" s="84">
        <v>3127500</v>
      </c>
      <c r="G201" s="84">
        <f t="shared" si="35"/>
        <v>2345625</v>
      </c>
      <c r="H201" s="98">
        <v>2268679.17</v>
      </c>
      <c r="I201" s="95">
        <f t="shared" si="32"/>
        <v>96.719602238209433</v>
      </c>
    </row>
    <row r="202" spans="1:9" s="29" customFormat="1" ht="13.5">
      <c r="A202" s="26"/>
      <c r="B202" s="26">
        <v>614300</v>
      </c>
      <c r="C202" s="26"/>
      <c r="D202" s="27" t="s">
        <v>297</v>
      </c>
      <c r="E202" s="26" t="s">
        <v>310</v>
      </c>
      <c r="F202" s="84">
        <v>721500</v>
      </c>
      <c r="G202" s="84">
        <f t="shared" si="35"/>
        <v>541125</v>
      </c>
      <c r="H202" s="98">
        <v>534440</v>
      </c>
      <c r="I202" s="95">
        <f t="shared" si="32"/>
        <v>98.764610764610765</v>
      </c>
    </row>
    <row r="203" spans="1:9" s="29" customFormat="1" ht="13.5">
      <c r="A203" s="26"/>
      <c r="B203" s="26">
        <v>614400</v>
      </c>
      <c r="C203" s="26"/>
      <c r="D203" s="27" t="s">
        <v>311</v>
      </c>
      <c r="E203" s="26" t="s">
        <v>312</v>
      </c>
      <c r="F203" s="84">
        <v>1283600</v>
      </c>
      <c r="G203" s="84">
        <f t="shared" si="35"/>
        <v>962700</v>
      </c>
      <c r="H203" s="98">
        <v>749670</v>
      </c>
      <c r="I203" s="95">
        <f t="shared" si="32"/>
        <v>77.871611093798691</v>
      </c>
    </row>
    <row r="204" spans="1:9" s="29" customFormat="1" ht="13.5">
      <c r="A204" s="26"/>
      <c r="B204" s="27" t="s">
        <v>313</v>
      </c>
      <c r="C204" s="26"/>
      <c r="D204" s="27" t="s">
        <v>314</v>
      </c>
      <c r="E204" s="61" t="s">
        <v>315</v>
      </c>
      <c r="F204" s="84">
        <v>475000</v>
      </c>
      <c r="G204" s="84">
        <f t="shared" si="35"/>
        <v>356250</v>
      </c>
      <c r="H204" s="98">
        <v>319888.74</v>
      </c>
      <c r="I204" s="95">
        <f t="shared" si="32"/>
        <v>89.793330526315785</v>
      </c>
    </row>
    <row r="205" spans="1:9" s="29" customFormat="1" ht="13.5">
      <c r="A205" s="26"/>
      <c r="B205" s="26">
        <v>614800</v>
      </c>
      <c r="C205" s="26"/>
      <c r="D205" s="27" t="s">
        <v>316</v>
      </c>
      <c r="E205" s="26" t="s">
        <v>317</v>
      </c>
      <c r="F205" s="84">
        <v>74000</v>
      </c>
      <c r="G205" s="84">
        <f t="shared" si="35"/>
        <v>55500</v>
      </c>
      <c r="H205" s="98">
        <v>50156.35</v>
      </c>
      <c r="I205" s="95">
        <f t="shared" si="32"/>
        <v>90.371801801801794</v>
      </c>
    </row>
    <row r="206" spans="1:9" s="29" customFormat="1" ht="13.5">
      <c r="A206" s="26"/>
      <c r="B206" s="26">
        <v>614800</v>
      </c>
      <c r="C206" s="26"/>
      <c r="D206" s="27" t="s">
        <v>318</v>
      </c>
      <c r="E206" s="26" t="s">
        <v>319</v>
      </c>
      <c r="F206" s="84">
        <v>45000</v>
      </c>
      <c r="G206" s="84">
        <f t="shared" si="35"/>
        <v>33750</v>
      </c>
      <c r="H206" s="98">
        <v>47343.83</v>
      </c>
      <c r="I206" s="95">
        <f t="shared" si="32"/>
        <v>140.27801481481481</v>
      </c>
    </row>
    <row r="207" spans="1:9" s="25" customFormat="1" ht="13.5">
      <c r="A207" s="22">
        <v>616000</v>
      </c>
      <c r="B207" s="48"/>
      <c r="C207" s="22"/>
      <c r="D207" s="23" t="s">
        <v>320</v>
      </c>
      <c r="E207" s="22" t="s">
        <v>227</v>
      </c>
      <c r="F207" s="82">
        <f>SUM(F208)</f>
        <v>210000</v>
      </c>
      <c r="G207" s="82">
        <f>SUM(G208)</f>
        <v>157500</v>
      </c>
      <c r="H207" s="96">
        <f>SUM(H208)</f>
        <v>89356.49</v>
      </c>
      <c r="I207" s="95">
        <f t="shared" si="32"/>
        <v>56.734279365079367</v>
      </c>
    </row>
    <row r="208" spans="1:9" s="29" customFormat="1" ht="13.5">
      <c r="A208" s="26"/>
      <c r="B208" s="49">
        <v>616100</v>
      </c>
      <c r="C208" s="26"/>
      <c r="D208" s="27" t="s">
        <v>321</v>
      </c>
      <c r="E208" s="26" t="s">
        <v>229</v>
      </c>
      <c r="F208" s="84">
        <v>210000</v>
      </c>
      <c r="G208" s="84">
        <f>SUM(F208/12)*9</f>
        <v>157500</v>
      </c>
      <c r="H208" s="98">
        <v>89356.49</v>
      </c>
      <c r="I208" s="95">
        <f t="shared" si="32"/>
        <v>56.734279365079367</v>
      </c>
    </row>
    <row r="209" spans="1:9" s="25" customFormat="1" ht="13.5">
      <c r="A209" s="22">
        <v>810000</v>
      </c>
      <c r="B209" s="22"/>
      <c r="C209" s="22"/>
      <c r="D209" s="23" t="s">
        <v>329</v>
      </c>
      <c r="E209" s="58" t="s">
        <v>218</v>
      </c>
      <c r="F209" s="82">
        <f>SUM(F210:F213)</f>
        <v>5122000</v>
      </c>
      <c r="G209" s="82">
        <f>SUM(G210:G213)</f>
        <v>3841500</v>
      </c>
      <c r="H209" s="96">
        <f>SUM(H210:H213)</f>
        <v>813030.69</v>
      </c>
      <c r="I209" s="95">
        <f t="shared" si="32"/>
        <v>21.164406872315499</v>
      </c>
    </row>
    <row r="210" spans="1:9" s="29" customFormat="1" ht="13.5">
      <c r="A210" s="26"/>
      <c r="B210" s="26">
        <v>821100</v>
      </c>
      <c r="C210" s="26"/>
      <c r="D210" s="27" t="s">
        <v>54</v>
      </c>
      <c r="E210" s="26" t="s">
        <v>322</v>
      </c>
      <c r="F210" s="84">
        <v>5000</v>
      </c>
      <c r="G210" s="84">
        <f t="shared" ref="G210:G214" si="36">SUM(F210/12)*9</f>
        <v>3750</v>
      </c>
      <c r="H210" s="98">
        <v>0</v>
      </c>
      <c r="I210" s="95">
        <f t="shared" si="32"/>
        <v>0</v>
      </c>
    </row>
    <row r="211" spans="1:9" s="29" customFormat="1" ht="13.5">
      <c r="A211" s="26"/>
      <c r="B211" s="26">
        <v>821300</v>
      </c>
      <c r="C211" s="26"/>
      <c r="D211" s="27" t="s">
        <v>73</v>
      </c>
      <c r="E211" s="26" t="s">
        <v>298</v>
      </c>
      <c r="F211" s="84">
        <v>542000</v>
      </c>
      <c r="G211" s="84">
        <f t="shared" si="36"/>
        <v>406500</v>
      </c>
      <c r="H211" s="98">
        <v>437</v>
      </c>
      <c r="I211" s="95">
        <f t="shared" si="32"/>
        <v>0.10750307503075031</v>
      </c>
    </row>
    <row r="212" spans="1:9" s="29" customFormat="1" ht="13.5">
      <c r="A212" s="26"/>
      <c r="B212" s="26">
        <v>821500</v>
      </c>
      <c r="C212" s="26"/>
      <c r="D212" s="27" t="s">
        <v>83</v>
      </c>
      <c r="E212" s="26" t="s">
        <v>323</v>
      </c>
      <c r="F212" s="84">
        <v>115000</v>
      </c>
      <c r="G212" s="84">
        <f t="shared" si="36"/>
        <v>86250</v>
      </c>
      <c r="H212" s="98">
        <v>16389</v>
      </c>
      <c r="I212" s="95">
        <f t="shared" si="32"/>
        <v>19.001739130434782</v>
      </c>
    </row>
    <row r="213" spans="1:9" s="29" customFormat="1" ht="13.5">
      <c r="A213" s="26"/>
      <c r="B213" s="26">
        <v>821600</v>
      </c>
      <c r="C213" s="26"/>
      <c r="D213" s="27" t="s">
        <v>89</v>
      </c>
      <c r="E213" s="26" t="s">
        <v>299</v>
      </c>
      <c r="F213" s="84">
        <v>4460000</v>
      </c>
      <c r="G213" s="84">
        <f t="shared" si="36"/>
        <v>3345000</v>
      </c>
      <c r="H213" s="98">
        <v>796204.69</v>
      </c>
      <c r="I213" s="95">
        <f t="shared" si="32"/>
        <v>23.802830792227205</v>
      </c>
    </row>
    <row r="214" spans="1:9" s="25" customFormat="1" ht="13.5">
      <c r="A214" s="22"/>
      <c r="B214" s="22"/>
      <c r="C214" s="22"/>
      <c r="D214" s="23" t="s">
        <v>171</v>
      </c>
      <c r="E214" s="58" t="s">
        <v>189</v>
      </c>
      <c r="F214" s="82">
        <v>27000</v>
      </c>
      <c r="G214" s="84">
        <f t="shared" si="36"/>
        <v>20250</v>
      </c>
      <c r="H214" s="96">
        <v>5000</v>
      </c>
      <c r="I214" s="95">
        <f t="shared" si="32"/>
        <v>24.691358024691358</v>
      </c>
    </row>
    <row r="215" spans="1:9" s="29" customFormat="1" ht="13.5">
      <c r="A215" s="26"/>
      <c r="B215" s="26"/>
      <c r="C215" s="26"/>
      <c r="D215" s="27"/>
      <c r="E215" s="58" t="s">
        <v>306</v>
      </c>
      <c r="F215" s="82">
        <f>SUM(F184+F209+F214)</f>
        <v>19160000</v>
      </c>
      <c r="G215" s="82">
        <f>SUM(G184+G209+G214)</f>
        <v>14370000</v>
      </c>
      <c r="H215" s="96">
        <f>SUM(H184+H209+H214)</f>
        <v>9359918.8499999996</v>
      </c>
      <c r="I215" s="95">
        <f t="shared" si="32"/>
        <v>65.135134655532354</v>
      </c>
    </row>
    <row r="216" spans="1:9" s="25" customFormat="1" ht="13.5">
      <c r="A216" s="22"/>
      <c r="B216" s="22">
        <v>823100</v>
      </c>
      <c r="C216" s="22"/>
      <c r="D216" s="23" t="s">
        <v>335</v>
      </c>
      <c r="E216" s="58" t="s">
        <v>324</v>
      </c>
      <c r="F216" s="82">
        <v>725000</v>
      </c>
      <c r="G216" s="84">
        <f>SUM(F216/12)*9</f>
        <v>543750</v>
      </c>
      <c r="H216" s="96">
        <v>656992.53</v>
      </c>
      <c r="I216" s="95">
        <f t="shared" si="32"/>
        <v>120.82621241379312</v>
      </c>
    </row>
    <row r="217" spans="1:9" s="29" customFormat="1" ht="13.5">
      <c r="A217" s="26"/>
      <c r="B217" s="26"/>
      <c r="C217" s="26"/>
      <c r="D217" s="27"/>
      <c r="E217" s="58" t="s">
        <v>325</v>
      </c>
      <c r="F217" s="82">
        <f>SUM(F184+F209+F214+F216)</f>
        <v>19885000</v>
      </c>
      <c r="G217" s="82">
        <f>SUM(G184+G209+G214+G216)</f>
        <v>14913750</v>
      </c>
      <c r="H217" s="96">
        <f>SUM(H184+H209+H214+H216)</f>
        <v>10016911.379999999</v>
      </c>
      <c r="I217" s="95">
        <f t="shared" si="32"/>
        <v>67.165611465929089</v>
      </c>
    </row>
    <row r="218" spans="1:9" s="55" customFormat="1" ht="12.75">
      <c r="A218" s="38"/>
      <c r="B218" s="38"/>
      <c r="C218" s="38"/>
      <c r="D218" s="39"/>
      <c r="E218" s="38"/>
      <c r="F218" s="41"/>
      <c r="G218" s="41"/>
      <c r="H218" s="101"/>
      <c r="I218" s="105"/>
    </row>
  </sheetData>
  <printOptions horizontalCentered="1"/>
  <pageMargins left="0.51181102362204722" right="0.70866141732283472" top="0.6692913385826772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2021-11-08T09:21:29Z</cp:lastPrinted>
  <dcterms:created xsi:type="dcterms:W3CDTF">2016-11-03T07:20:33Z</dcterms:created>
  <dcterms:modified xsi:type="dcterms:W3CDTF">2021-11-29T09:18:41Z</dcterms:modified>
</cp:coreProperties>
</file>