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90" windowHeight="11760" activeTab="2"/>
  </bookViews>
  <sheets>
    <sheet name="naslovna" sheetId="9" r:id="rId1"/>
    <sheet name="(prihodi)" sheetId="4" r:id="rId2"/>
    <sheet name="(izdaci)" sheetId="5" r:id="rId3"/>
    <sheet name="Sheet3" sheetId="3" r:id="rId4"/>
  </sheets>
  <definedNames>
    <definedName name="_xlnm.Print_Titles" localSheetId="2">'(izdaci)'!$4:$5</definedName>
    <definedName name="_xlnm.Print_Titles" localSheetId="1">'(prihodi)'!$3:$6</definedName>
  </definedNames>
  <calcPr calcId="125725"/>
</workbook>
</file>

<file path=xl/calcChain.xml><?xml version="1.0" encoding="utf-8"?>
<calcChain xmlns="http://schemas.openxmlformats.org/spreadsheetml/2006/main">
  <c r="I108" i="4"/>
  <c r="G108"/>
  <c r="G182" i="5"/>
  <c r="F182"/>
  <c r="H181"/>
  <c r="G180"/>
  <c r="F180"/>
  <c r="F210"/>
  <c r="F208"/>
  <c r="F200"/>
  <c r="F191"/>
  <c r="F189"/>
  <c r="F186"/>
  <c r="F177"/>
  <c r="F168"/>
  <c r="F166"/>
  <c r="F163"/>
  <c r="F162" s="1"/>
  <c r="F157"/>
  <c r="F156"/>
  <c r="F160" s="1"/>
  <c r="F151"/>
  <c r="F149"/>
  <c r="F141"/>
  <c r="F131"/>
  <c r="F130" s="1"/>
  <c r="F138" s="1"/>
  <c r="F124"/>
  <c r="F115"/>
  <c r="F105"/>
  <c r="F103"/>
  <c r="F100"/>
  <c r="F99" s="1"/>
  <c r="F128" s="1"/>
  <c r="F93"/>
  <c r="F87"/>
  <c r="F86" s="1"/>
  <c r="F97" s="1"/>
  <c r="F76"/>
  <c r="F74"/>
  <c r="F71"/>
  <c r="F58"/>
  <c r="F57" s="1"/>
  <c r="F84" s="1"/>
  <c r="F22"/>
  <c r="F15"/>
  <c r="F14"/>
  <c r="F55" s="1"/>
  <c r="F8"/>
  <c r="F7" s="1"/>
  <c r="F12" s="1"/>
  <c r="F102" i="4"/>
  <c r="F98"/>
  <c r="F97" s="1"/>
  <c r="F96" s="1"/>
  <c r="F94"/>
  <c r="F93"/>
  <c r="F91"/>
  <c r="F90"/>
  <c r="F87"/>
  <c r="F86"/>
  <c r="F81"/>
  <c r="F79"/>
  <c r="F75"/>
  <c r="F71"/>
  <c r="F70" s="1"/>
  <c r="F67"/>
  <c r="F65"/>
  <c r="F63"/>
  <c r="F57"/>
  <c r="F56" s="1"/>
  <c r="F54"/>
  <c r="F53" s="1"/>
  <c r="F51"/>
  <c r="F50" s="1"/>
  <c r="F48"/>
  <c r="F46"/>
  <c r="F45" s="1"/>
  <c r="F43"/>
  <c r="F38"/>
  <c r="F36"/>
  <c r="F32"/>
  <c r="F30"/>
  <c r="F28"/>
  <c r="F27"/>
  <c r="F20"/>
  <c r="F19"/>
  <c r="F16"/>
  <c r="F14"/>
  <c r="F10"/>
  <c r="F9"/>
  <c r="H81" i="5"/>
  <c r="H100" i="4"/>
  <c r="H99"/>
  <c r="H95"/>
  <c r="H92"/>
  <c r="H89"/>
  <c r="H88"/>
  <c r="H85"/>
  <c r="H84"/>
  <c r="H83"/>
  <c r="H82"/>
  <c r="H80"/>
  <c r="H79" s="1"/>
  <c r="H78"/>
  <c r="H77"/>
  <c r="H76"/>
  <c r="H74"/>
  <c r="H73"/>
  <c r="H72"/>
  <c r="H69"/>
  <c r="H68"/>
  <c r="H66"/>
  <c r="H64"/>
  <c r="H63" s="1"/>
  <c r="H61"/>
  <c r="H60"/>
  <c r="H59"/>
  <c r="H58"/>
  <c r="H55"/>
  <c r="H52"/>
  <c r="H51" s="1"/>
  <c r="H50" s="1"/>
  <c r="H49"/>
  <c r="H48" s="1"/>
  <c r="H47"/>
  <c r="H46" s="1"/>
  <c r="H44"/>
  <c r="H41"/>
  <c r="H40"/>
  <c r="H39"/>
  <c r="H37"/>
  <c r="H33"/>
  <c r="H32" s="1"/>
  <c r="H31"/>
  <c r="H29"/>
  <c r="H28" s="1"/>
  <c r="H26"/>
  <c r="H25"/>
  <c r="H24"/>
  <c r="H23"/>
  <c r="H22"/>
  <c r="H21"/>
  <c r="H18"/>
  <c r="H17"/>
  <c r="H15"/>
  <c r="H13"/>
  <c r="H12"/>
  <c r="H11"/>
  <c r="H102"/>
  <c r="H94"/>
  <c r="H93" s="1"/>
  <c r="H91"/>
  <c r="H90" s="1"/>
  <c r="H67"/>
  <c r="H65"/>
  <c r="H54"/>
  <c r="H53" s="1"/>
  <c r="H43"/>
  <c r="H36"/>
  <c r="H30"/>
  <c r="H14"/>
  <c r="F185" i="5" l="1"/>
  <c r="F217" s="1"/>
  <c r="H180"/>
  <c r="H87" i="4"/>
  <c r="H86" s="1"/>
  <c r="H57"/>
  <c r="F140" i="5"/>
  <c r="F154" s="1"/>
  <c r="F183"/>
  <c r="F8" i="4"/>
  <c r="H98"/>
  <c r="H97" s="1"/>
  <c r="H96" s="1"/>
  <c r="F35"/>
  <c r="F34" s="1"/>
  <c r="H81"/>
  <c r="H75"/>
  <c r="H71"/>
  <c r="H10"/>
  <c r="H56"/>
  <c r="H45"/>
  <c r="H38"/>
  <c r="H35" s="1"/>
  <c r="H27"/>
  <c r="H20"/>
  <c r="H19" s="1"/>
  <c r="H16"/>
  <c r="H9" i="5"/>
  <c r="H212"/>
  <c r="H95"/>
  <c r="I29" i="4"/>
  <c r="H11" i="5"/>
  <c r="H206"/>
  <c r="H204"/>
  <c r="H202"/>
  <c r="H68"/>
  <c r="H66"/>
  <c r="H64"/>
  <c r="H62"/>
  <c r="H60"/>
  <c r="H176"/>
  <c r="H114"/>
  <c r="H83"/>
  <c r="H218"/>
  <c r="H216"/>
  <c r="H215"/>
  <c r="H214"/>
  <c r="H213"/>
  <c r="H211"/>
  <c r="H209"/>
  <c r="H207"/>
  <c r="H205"/>
  <c r="H203"/>
  <c r="H201"/>
  <c r="H199"/>
  <c r="H198"/>
  <c r="H197"/>
  <c r="H196"/>
  <c r="H195"/>
  <c r="H194"/>
  <c r="H193"/>
  <c r="H192"/>
  <c r="H190"/>
  <c r="H188"/>
  <c r="H187"/>
  <c r="H179"/>
  <c r="H178"/>
  <c r="H175"/>
  <c r="H174"/>
  <c r="H173"/>
  <c r="H172"/>
  <c r="H171"/>
  <c r="H170"/>
  <c r="H169"/>
  <c r="H167"/>
  <c r="H165"/>
  <c r="H164"/>
  <c r="H159"/>
  <c r="H158"/>
  <c r="H153"/>
  <c r="H152"/>
  <c r="H150"/>
  <c r="H148"/>
  <c r="H147"/>
  <c r="H146"/>
  <c r="H145"/>
  <c r="H144"/>
  <c r="H143"/>
  <c r="H142"/>
  <c r="H137"/>
  <c r="H136"/>
  <c r="H135"/>
  <c r="H134"/>
  <c r="H133"/>
  <c r="H132"/>
  <c r="H127"/>
  <c r="H126"/>
  <c r="H125"/>
  <c r="H123"/>
  <c r="H122"/>
  <c r="H121"/>
  <c r="H120"/>
  <c r="H119"/>
  <c r="H118"/>
  <c r="H117"/>
  <c r="H116"/>
  <c r="H113"/>
  <c r="H112"/>
  <c r="H111"/>
  <c r="H110"/>
  <c r="H109"/>
  <c r="H108"/>
  <c r="H107"/>
  <c r="H106"/>
  <c r="H104"/>
  <c r="H102"/>
  <c r="H101"/>
  <c r="H96"/>
  <c r="H94"/>
  <c r="H92"/>
  <c r="H91"/>
  <c r="H90"/>
  <c r="H89"/>
  <c r="H88"/>
  <c r="H80"/>
  <c r="H79"/>
  <c r="H78"/>
  <c r="H77"/>
  <c r="H75"/>
  <c r="H73"/>
  <c r="H72"/>
  <c r="H70"/>
  <c r="H69"/>
  <c r="H67"/>
  <c r="H65"/>
  <c r="H63"/>
  <c r="H61"/>
  <c r="H59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1"/>
  <c r="H20"/>
  <c r="H19"/>
  <c r="H18"/>
  <c r="H17"/>
  <c r="H16"/>
  <c r="H10"/>
  <c r="G210"/>
  <c r="G208"/>
  <c r="G200"/>
  <c r="G191"/>
  <c r="G189"/>
  <c r="G186"/>
  <c r="G177"/>
  <c r="G168"/>
  <c r="G166"/>
  <c r="G163"/>
  <c r="G157"/>
  <c r="G156" s="1"/>
  <c r="G160" s="1"/>
  <c r="G151"/>
  <c r="G149"/>
  <c r="G141"/>
  <c r="G131"/>
  <c r="G124"/>
  <c r="G115"/>
  <c r="G105"/>
  <c r="G103"/>
  <c r="G100"/>
  <c r="G93"/>
  <c r="G87"/>
  <c r="G76"/>
  <c r="G74"/>
  <c r="G71"/>
  <c r="G58"/>
  <c r="G22"/>
  <c r="G15"/>
  <c r="G8"/>
  <c r="G7" s="1"/>
  <c r="G12" s="1"/>
  <c r="I74" i="4"/>
  <c r="I73"/>
  <c r="I72"/>
  <c r="I68"/>
  <c r="I55"/>
  <c r="I100"/>
  <c r="I99"/>
  <c r="I95"/>
  <c r="I92"/>
  <c r="I89"/>
  <c r="I88"/>
  <c r="I85"/>
  <c r="I84"/>
  <c r="I83"/>
  <c r="I82"/>
  <c r="I80"/>
  <c r="I78"/>
  <c r="I77"/>
  <c r="I76"/>
  <c r="I69"/>
  <c r="I66"/>
  <c r="I64"/>
  <c r="I62"/>
  <c r="I61"/>
  <c r="I60"/>
  <c r="I59"/>
  <c r="I58"/>
  <c r="I52"/>
  <c r="I49"/>
  <c r="I47"/>
  <c r="I44"/>
  <c r="I42"/>
  <c r="I41"/>
  <c r="I40"/>
  <c r="I39"/>
  <c r="I37"/>
  <c r="I33"/>
  <c r="I31"/>
  <c r="I26"/>
  <c r="I25"/>
  <c r="I24"/>
  <c r="I23"/>
  <c r="I22"/>
  <c r="I21"/>
  <c r="I18"/>
  <c r="I17"/>
  <c r="I15"/>
  <c r="I13"/>
  <c r="I12"/>
  <c r="I11"/>
  <c r="G102"/>
  <c r="G98"/>
  <c r="G97" s="1"/>
  <c r="G96" s="1"/>
  <c r="G94"/>
  <c r="G93" s="1"/>
  <c r="G91"/>
  <c r="G90" s="1"/>
  <c r="G87"/>
  <c r="G86" s="1"/>
  <c r="G81"/>
  <c r="G79"/>
  <c r="G75"/>
  <c r="G71"/>
  <c r="G67"/>
  <c r="G65"/>
  <c r="G63"/>
  <c r="G57"/>
  <c r="G54"/>
  <c r="G53" s="1"/>
  <c r="G51"/>
  <c r="G50" s="1"/>
  <c r="G48"/>
  <c r="G46"/>
  <c r="G43"/>
  <c r="G38"/>
  <c r="G36"/>
  <c r="G32"/>
  <c r="G30"/>
  <c r="G28"/>
  <c r="G20"/>
  <c r="G19" s="1"/>
  <c r="G16"/>
  <c r="G14"/>
  <c r="G10"/>
  <c r="F219" i="5" l="1"/>
  <c r="F101" i="4"/>
  <c r="F106" s="1"/>
  <c r="H70"/>
  <c r="H34" s="1"/>
  <c r="H9"/>
  <c r="H8" s="1"/>
  <c r="G27"/>
  <c r="G130" i="5"/>
  <c r="G138" s="1"/>
  <c r="H138" s="1"/>
  <c r="G99"/>
  <c r="G128" s="1"/>
  <c r="G57"/>
  <c r="G84" s="1"/>
  <c r="G162"/>
  <c r="G185"/>
  <c r="G219" s="1"/>
  <c r="G14"/>
  <c r="G86"/>
  <c r="G140"/>
  <c r="G70" i="4"/>
  <c r="G56"/>
  <c r="G45"/>
  <c r="G35"/>
  <c r="G9"/>
  <c r="H101" l="1"/>
  <c r="H106" s="1"/>
  <c r="G8"/>
  <c r="G217" i="5"/>
  <c r="G154"/>
  <c r="G55"/>
  <c r="G97"/>
  <c r="G34" i="4"/>
  <c r="G101" l="1"/>
  <c r="G106" s="1"/>
  <c r="G183" i="5"/>
  <c r="H210"/>
  <c r="H208"/>
  <c r="H200"/>
  <c r="H191"/>
  <c r="H189"/>
  <c r="H186"/>
  <c r="H177"/>
  <c r="H168"/>
  <c r="H166"/>
  <c r="H163"/>
  <c r="H151"/>
  <c r="H149"/>
  <c r="H141"/>
  <c r="H124"/>
  <c r="H115"/>
  <c r="H105"/>
  <c r="H103"/>
  <c r="H100"/>
  <c r="H93"/>
  <c r="H76"/>
  <c r="H74"/>
  <c r="H71"/>
  <c r="H58"/>
  <c r="H22"/>
  <c r="H15"/>
  <c r="I102" i="4"/>
  <c r="I94"/>
  <c r="I91"/>
  <c r="I81"/>
  <c r="I79"/>
  <c r="I75"/>
  <c r="I71"/>
  <c r="I67"/>
  <c r="I65"/>
  <c r="I63"/>
  <c r="I48"/>
  <c r="I46"/>
  <c r="I43"/>
  <c r="I38"/>
  <c r="I36"/>
  <c r="I32"/>
  <c r="I30"/>
  <c r="I28"/>
  <c r="I16"/>
  <c r="I14"/>
  <c r="I87" l="1"/>
  <c r="H131" i="5"/>
  <c r="H130" s="1"/>
  <c r="H8"/>
  <c r="H157"/>
  <c r="H86"/>
  <c r="H87"/>
  <c r="I98" i="4"/>
  <c r="I93"/>
  <c r="I90"/>
  <c r="I86"/>
  <c r="I56"/>
  <c r="I57"/>
  <c r="I53"/>
  <c r="I54"/>
  <c r="I50"/>
  <c r="I51"/>
  <c r="I19"/>
  <c r="I20"/>
  <c r="I9"/>
  <c r="I10"/>
  <c r="I35"/>
  <c r="I45"/>
  <c r="I70"/>
  <c r="I27"/>
  <c r="H14" i="5"/>
  <c r="H99"/>
  <c r="H140"/>
  <c r="H97" l="1"/>
  <c r="H84"/>
  <c r="H57"/>
  <c r="H217"/>
  <c r="H185"/>
  <c r="H160"/>
  <c r="H156"/>
  <c r="H12"/>
  <c r="H7"/>
  <c r="H182"/>
  <c r="H162"/>
  <c r="I96" i="4"/>
  <c r="I97"/>
  <c r="I34"/>
  <c r="I8"/>
  <c r="H219" i="5"/>
  <c r="H55"/>
  <c r="H154"/>
  <c r="H128"/>
  <c r="H183" l="1"/>
  <c r="I101" i="4" l="1"/>
  <c r="I106" s="1"/>
</calcChain>
</file>

<file path=xl/sharedStrings.xml><?xml version="1.0" encoding="utf-8"?>
<sst xmlns="http://schemas.openxmlformats.org/spreadsheetml/2006/main" count="717" uniqueCount="434">
  <si>
    <t xml:space="preserve">         EKONOMSKI KOD</t>
  </si>
  <si>
    <t>OPIS</t>
  </si>
  <si>
    <t>glavna</t>
  </si>
  <si>
    <t>pod</t>
  </si>
  <si>
    <t>analitika</t>
  </si>
  <si>
    <t>red.</t>
  </si>
  <si>
    <t>grupa</t>
  </si>
  <si>
    <t>br.</t>
  </si>
  <si>
    <t xml:space="preserve"> I PRIHODI</t>
  </si>
  <si>
    <t>PRIHODI OD POREZA</t>
  </si>
  <si>
    <t>1.1.</t>
  </si>
  <si>
    <t>POREZ NA IMOVINU</t>
  </si>
  <si>
    <t>1.1.1.</t>
  </si>
  <si>
    <t>Stalni porezi na imovinu</t>
  </si>
  <si>
    <t>1.1.1.1.</t>
  </si>
  <si>
    <t>Porez na imovinu od fizičkih lica</t>
  </si>
  <si>
    <t>1.1.1.2.</t>
  </si>
  <si>
    <t>Porez na imovinu od pravnih lica</t>
  </si>
  <si>
    <t>1.1.1.3.</t>
  </si>
  <si>
    <t>Porez na imovinu za motorna vozila</t>
  </si>
  <si>
    <t>1.1.2.</t>
  </si>
  <si>
    <t>Porez na nasljeđe i poklone</t>
  </si>
  <si>
    <t>1.1.2.1.</t>
  </si>
  <si>
    <t>1.1.3.</t>
  </si>
  <si>
    <t>Porez na finansijske i kapitalne transakcije</t>
  </si>
  <si>
    <t>1.1.3.1.</t>
  </si>
  <si>
    <t>Porez na promet nekretnina  od fizičkih lica</t>
  </si>
  <si>
    <t>1.1.3.2.</t>
  </si>
  <si>
    <t>Porez na promet nekretnina od pravnih lica</t>
  </si>
  <si>
    <t>1.2.</t>
  </si>
  <si>
    <t>POREZ NA DOHODAK</t>
  </si>
  <si>
    <t>1.2.1.</t>
  </si>
  <si>
    <t>Porez na dohodak</t>
  </si>
  <si>
    <t>1.2.1.1.</t>
  </si>
  <si>
    <t>Prihodi od poreza na doh.fiz.lica od nesamostalne djelatnosti</t>
  </si>
  <si>
    <t>1.2.1.2.</t>
  </si>
  <si>
    <t>Prihodi od poreza na doh.fiz.lica od samostalne djelatnosti</t>
  </si>
  <si>
    <t>1.2.1.3.</t>
  </si>
  <si>
    <t>Prihodi od poreza na doh.fiz.lica od imov.i imov.prava</t>
  </si>
  <si>
    <t>1.2.1.4.</t>
  </si>
  <si>
    <t>Prihodi od poreza na doh.fiz.lica na dobitke od igara na sreću</t>
  </si>
  <si>
    <t>1.2.1.5.</t>
  </si>
  <si>
    <t>Prihodi od poreza na doh.od dr.samost.djelatnosti....</t>
  </si>
  <si>
    <t>1.2.1.6.</t>
  </si>
  <si>
    <t>Prihodi od poreza na doh.po konačnom obračunu</t>
  </si>
  <si>
    <t>1.3.</t>
  </si>
  <si>
    <t>PRIHODI OD INDIREKTNIH POREZA</t>
  </si>
  <si>
    <t>1.3.1.</t>
  </si>
  <si>
    <t>Prihodi od indirektnih poreza koji pripadaju Direkciji cesta</t>
  </si>
  <si>
    <t>1.3.1.1.</t>
  </si>
  <si>
    <t>1.3.2.</t>
  </si>
  <si>
    <t>Prihodi od indirektnih poreza za općine</t>
  </si>
  <si>
    <t>1.3.2.1.</t>
  </si>
  <si>
    <t>NEPOREZNI PRIHODI</t>
  </si>
  <si>
    <t>2.1.</t>
  </si>
  <si>
    <t>PRIHODI OD NEFINANSIJSKIH JAV.PREDUZ.I FIN.JAV.INSTIT.</t>
  </si>
  <si>
    <t>2.1.1.</t>
  </si>
  <si>
    <t>Prihodi od finansijske i nematerijalne imovine</t>
  </si>
  <si>
    <t>2.1.1.1.</t>
  </si>
  <si>
    <t>Prihodi od koncesije</t>
  </si>
  <si>
    <t>2.1.2.</t>
  </si>
  <si>
    <t>Prihodi od zemljišne rente i iznajmljivanja</t>
  </si>
  <si>
    <t>2.1.2.1.</t>
  </si>
  <si>
    <t>Prihodi od organizacije manifestacije "Visočko ljeto"</t>
  </si>
  <si>
    <t>2.1.2.2.</t>
  </si>
  <si>
    <t>Prihodi od iznajmljivanja poslovnih prostora</t>
  </si>
  <si>
    <t>2.1.2.3.</t>
  </si>
  <si>
    <t>Prihodi od iznajmljivanja opreme</t>
  </si>
  <si>
    <t>Prihodi od iznajmljivanja ostale imovine (instalirane infrastrukturne mreže)</t>
  </si>
  <si>
    <t>2.1.3.</t>
  </si>
  <si>
    <t>Ostali prihodi od nefin.javnih preduzeće</t>
  </si>
  <si>
    <t>2.1.3.1.</t>
  </si>
  <si>
    <t>Prihodi od učešća u dobiti JP</t>
  </si>
  <si>
    <t>2.2.</t>
  </si>
  <si>
    <t>OSTALI PRIHODI OD IMOVINE</t>
  </si>
  <si>
    <t>2.2.1.</t>
  </si>
  <si>
    <t>Ostali prihodi od finansijske i materijalne imovine</t>
  </si>
  <si>
    <t>2.2.1.1.</t>
  </si>
  <si>
    <t>Prihodi od kamata na depozite u banci</t>
  </si>
  <si>
    <t>2.2.2.</t>
  </si>
  <si>
    <t>Ostali prihodi od imovine</t>
  </si>
  <si>
    <t>2.2.2.1</t>
  </si>
  <si>
    <t xml:space="preserve">Ostali prihodi -prodaja  imovine </t>
  </si>
  <si>
    <t>2.3.</t>
  </si>
  <si>
    <t>ADMINISTRATIVNE TAKSE</t>
  </si>
  <si>
    <t>2.3.1.</t>
  </si>
  <si>
    <t>Općinske takse</t>
  </si>
  <si>
    <t>2.3.1.1.</t>
  </si>
  <si>
    <t>Općinske administrativne takse</t>
  </si>
  <si>
    <t>2.4.</t>
  </si>
  <si>
    <t>KOMUNALNE TAKSE</t>
  </si>
  <si>
    <t>2.4.1.</t>
  </si>
  <si>
    <t>Općinske komunalne takse</t>
  </si>
  <si>
    <t>2.4.1.1.</t>
  </si>
  <si>
    <t>Takse na isticanje firme</t>
  </si>
  <si>
    <t>2.5.</t>
  </si>
  <si>
    <t>OSTALE BUDŽETSKE NAKNADE</t>
  </si>
  <si>
    <t>2.5.1.</t>
  </si>
  <si>
    <t>Općinske naknade</t>
  </si>
  <si>
    <t>2.5.1.1.</t>
  </si>
  <si>
    <t>2.5.1.2.</t>
  </si>
  <si>
    <t>Naknada za uređenje građevinskog zemljišta</t>
  </si>
  <si>
    <t>2.5.1.3.</t>
  </si>
  <si>
    <t>Naknada za korišćenje građ.zemljišta i komunalna naknada</t>
  </si>
  <si>
    <t>2.5.1.4.</t>
  </si>
  <si>
    <t>Naknada po osnovu pogodnosti</t>
  </si>
  <si>
    <t>2.5.1.5.</t>
  </si>
  <si>
    <t>Naknada za postupak legalizacije objekata</t>
  </si>
  <si>
    <t>2.5.2.</t>
  </si>
  <si>
    <t>Ostale naknade</t>
  </si>
  <si>
    <t>2.5.2.1.</t>
  </si>
  <si>
    <t>Naknada za izgradnju i održavanje javnih skloništa</t>
  </si>
  <si>
    <t>2.5.3.</t>
  </si>
  <si>
    <t>Naknade za korišćenje šuma</t>
  </si>
  <si>
    <t>2.5.3.1.</t>
  </si>
  <si>
    <t>Ostali prihodi od korišćenja šuma</t>
  </si>
  <si>
    <t>2.5.4.</t>
  </si>
  <si>
    <t>Naknade za zauzimanje javnih površina</t>
  </si>
  <si>
    <t>2.5.4.1.</t>
  </si>
  <si>
    <t xml:space="preserve">Naknada za zauzimanje javnih površina </t>
  </si>
  <si>
    <t>2.5.4.2.</t>
  </si>
  <si>
    <t>Naknada  za zakup javnih površina od kafea,restorana,kioska i pijaca</t>
  </si>
  <si>
    <t>2.6.</t>
  </si>
  <si>
    <t>POSEBNE NAKNADE I TAKSE</t>
  </si>
  <si>
    <t>2.6.1.</t>
  </si>
  <si>
    <t>Posebne naknade i takse</t>
  </si>
  <si>
    <t>2.6.1.1.</t>
  </si>
  <si>
    <t>Naknade za korišćenje podataka premjera i katastra</t>
  </si>
  <si>
    <t>2.6.1.2.</t>
  </si>
  <si>
    <t>Naknada za vršenje usluga iz oblasti premjera i katastra- uknjižba</t>
  </si>
  <si>
    <t>2.6.1.3.</t>
  </si>
  <si>
    <t>Naknada po osnovu teh.pregleda i dr.komisija</t>
  </si>
  <si>
    <t>2.6.2.</t>
  </si>
  <si>
    <t>Cestovne naknade</t>
  </si>
  <si>
    <t>2.6.2.1.</t>
  </si>
  <si>
    <t>Naknade za upotrebu puteva za vozila pravnih lica</t>
  </si>
  <si>
    <t>2.6.2.2.</t>
  </si>
  <si>
    <t>Naknade za upotrebu puteva za vozila građana</t>
  </si>
  <si>
    <t>2.6.2.3.</t>
  </si>
  <si>
    <t>Naknada za korišćenje cestovnog zemljišta</t>
  </si>
  <si>
    <t>2.6.3.</t>
  </si>
  <si>
    <t>Naknada za zaštitu okoline</t>
  </si>
  <si>
    <t>2.6.3.1.</t>
  </si>
  <si>
    <t>2.6.4.</t>
  </si>
  <si>
    <t>Posebne naknade</t>
  </si>
  <si>
    <t>2.6.4.1.</t>
  </si>
  <si>
    <t>Poseb.nak.za zaštitu od prir.i dr.nesreća (osn.zbirni iznos neto pl.)</t>
  </si>
  <si>
    <t>2.6.4.2.</t>
  </si>
  <si>
    <t>Poseb.nak.za zaštitu od prir.i dr.nesreća (osn.zbirni iznos neto prim.)</t>
  </si>
  <si>
    <t>2.6.4.3.</t>
  </si>
  <si>
    <t>Naknada za vatrogasnu jedinicu iz premije osig.od požara</t>
  </si>
  <si>
    <t>2.6.4.4.</t>
  </si>
  <si>
    <t>Naknada iz funkcionalne premije osig. Od autoodgov.za vatrog.jed.</t>
  </si>
  <si>
    <t>2.7.</t>
  </si>
  <si>
    <t>PRIHODI OD PRUŽANJA JAVNIH USLUGA</t>
  </si>
  <si>
    <t>2.7.1.</t>
  </si>
  <si>
    <t>Prihodi od pružanja usluga drugima</t>
  </si>
  <si>
    <t>2.7.1.1.</t>
  </si>
  <si>
    <t>Prihodi od pružanja usluga-učešće u troškovima</t>
  </si>
  <si>
    <t>2.7.1.2.</t>
  </si>
  <si>
    <t>2.8.</t>
  </si>
  <si>
    <t>OSTALE NEPLANIRANE UPLATE</t>
  </si>
  <si>
    <t>2.8.1.</t>
  </si>
  <si>
    <t>Ostale neplanirane uplate</t>
  </si>
  <si>
    <t>2.8.1.1.</t>
  </si>
  <si>
    <t>Ostale neplanirane uplate(prihodi po ranijim propisima)</t>
  </si>
  <si>
    <t>2.9.</t>
  </si>
  <si>
    <t>NOVČANE KAZNE</t>
  </si>
  <si>
    <t>2.9.1.</t>
  </si>
  <si>
    <t>Po općinskim propisima</t>
  </si>
  <si>
    <t>2.9.1.1.</t>
  </si>
  <si>
    <t>Ostale novčane kazne</t>
  </si>
  <si>
    <t>3.</t>
  </si>
  <si>
    <t>3.1.</t>
  </si>
  <si>
    <t>OD OSTALIH NIVOA VLASTI</t>
  </si>
  <si>
    <t>3.1.1.</t>
  </si>
  <si>
    <t>3.1.1.1.</t>
  </si>
  <si>
    <t>3.1.1.2.</t>
  </si>
  <si>
    <t>Transferi iz Kantona za korisnike Centra za socijalni rad</t>
  </si>
  <si>
    <t>B</t>
  </si>
  <si>
    <t>PRENESENA BUDŽETSKA SREDSTVA (1+2)</t>
  </si>
  <si>
    <t>sredstva od posebnih nakanada za zaštitu i spašavanje</t>
  </si>
  <si>
    <t>sredstva od naknada za izgradnju i održavanje javnih skloništa</t>
  </si>
  <si>
    <t xml:space="preserve">sredstva fonda zaštite okoline </t>
  </si>
  <si>
    <t xml:space="preserve">UKUPAN BUDŽET </t>
  </si>
  <si>
    <t>funkcija</t>
  </si>
  <si>
    <t>TEKUĆI IZDACI</t>
  </si>
  <si>
    <t>Izdaci za meterijal i usluge</t>
  </si>
  <si>
    <t>.0111</t>
  </si>
  <si>
    <t>Putni troškovi</t>
  </si>
  <si>
    <t xml:space="preserve">Izdaci za ugovorene usluge </t>
  </si>
  <si>
    <t>TEKUĆA REZERVA</t>
  </si>
  <si>
    <t>UKUPNI IZDACI POTROŠAČKE JEDINICE 100111</t>
  </si>
  <si>
    <t>.0491</t>
  </si>
  <si>
    <t>Izdaci za bankarske i usluge osiguranja</t>
  </si>
  <si>
    <t>.0661</t>
  </si>
  <si>
    <t>1.1.4.</t>
  </si>
  <si>
    <t>1.1.5.</t>
  </si>
  <si>
    <t>Sufinansiranje utopljavanja objekata</t>
  </si>
  <si>
    <t>1.1.6.</t>
  </si>
  <si>
    <t>1.1.7.</t>
  </si>
  <si>
    <t>.0861</t>
  </si>
  <si>
    <t xml:space="preserve">Izdaci za održavanje manifestacije "Visočko ljeto" </t>
  </si>
  <si>
    <t>Tekući transferi</t>
  </si>
  <si>
    <t>.0761</t>
  </si>
  <si>
    <t>1.2.2.</t>
  </si>
  <si>
    <t>Transferi za veterinarsku zaštitu od zaraznih bolesti</t>
  </si>
  <si>
    <t>.0421</t>
  </si>
  <si>
    <t>1.2.3.</t>
  </si>
  <si>
    <t>Poticajna sredstva za poljoprivredu</t>
  </si>
  <si>
    <t>1.2.4.</t>
  </si>
  <si>
    <t>Podrška biznisu, privrednicima i obrtnicima</t>
  </si>
  <si>
    <t>.0112</t>
  </si>
  <si>
    <t>1.2.5.</t>
  </si>
  <si>
    <t>Povrati pogrešno i više uplaćenih sredstava</t>
  </si>
  <si>
    <t>.0331</t>
  </si>
  <si>
    <t>1.2.6.</t>
  </si>
  <si>
    <t>Sudska izvršenja</t>
  </si>
  <si>
    <t>1.2.7.</t>
  </si>
  <si>
    <t>Vansudske nagodbe</t>
  </si>
  <si>
    <t>NABAVKA STALNIH SREDSTAVA</t>
  </si>
  <si>
    <t>.0422</t>
  </si>
  <si>
    <t>UKUPNI IZDACI POTROŠAČKE JEDINICE 100121</t>
  </si>
  <si>
    <t>.0641</t>
  </si>
  <si>
    <t>Izdaci za javnu rasvjetu</t>
  </si>
  <si>
    <t>.0511</t>
  </si>
  <si>
    <t>.0561</t>
  </si>
  <si>
    <t>Izdaci za PDV</t>
  </si>
  <si>
    <t xml:space="preserve">Izdaci za usluge nadzora </t>
  </si>
  <si>
    <t>Izdaci za kamate</t>
  </si>
  <si>
    <t>.0474</t>
  </si>
  <si>
    <t>Izdaci za kamate po kreditu za infrastrukturu</t>
  </si>
  <si>
    <t>Izdaci za otplatu kredita za infrastrukturu</t>
  </si>
  <si>
    <t>UKUPNI IZDACI POTROŠAČKE JEDINICE 100131</t>
  </si>
  <si>
    <t>.0961</t>
  </si>
  <si>
    <t>Subvencija za prevoz đaka i studenata</t>
  </si>
  <si>
    <t>Obilježavanje praznika i drugih značajnijih datuma</t>
  </si>
  <si>
    <t>.0941</t>
  </si>
  <si>
    <t>Stipendije za nadarene studente</t>
  </si>
  <si>
    <t>.0951</t>
  </si>
  <si>
    <t>Jednokratne pomoći za školovanje</t>
  </si>
  <si>
    <t>Transfer za alternativni smještaj iz Budžeta ZDK</t>
  </si>
  <si>
    <t>.0811</t>
  </si>
  <si>
    <t>Projekti po javnom pozivu za NVO</t>
  </si>
  <si>
    <t>1.2.8.</t>
  </si>
  <si>
    <t>1.2.9.</t>
  </si>
  <si>
    <t>1.2.10.</t>
  </si>
  <si>
    <t>Transfer za manifestacije iz oblasti sporta i kulture</t>
  </si>
  <si>
    <t>1.2.11.</t>
  </si>
  <si>
    <t>1.2.12.</t>
  </si>
  <si>
    <t xml:space="preserve">Podrška za ostale sportske aktivnosti i takmičenja   </t>
  </si>
  <si>
    <t>1.2.13.</t>
  </si>
  <si>
    <t>Transfer za vannastavne aktivnosti</t>
  </si>
  <si>
    <t>1.2.14.</t>
  </si>
  <si>
    <t>Transfer za ustanove za djecu sa posebnim potrebama</t>
  </si>
  <si>
    <t>1.2.15.</t>
  </si>
  <si>
    <t>.0161</t>
  </si>
  <si>
    <t>1.2.16.</t>
  </si>
  <si>
    <t>1.2.17.</t>
  </si>
  <si>
    <t>1.2.18.</t>
  </si>
  <si>
    <t>.0911</t>
  </si>
  <si>
    <t>1.2.19.</t>
  </si>
  <si>
    <t>.0821</t>
  </si>
  <si>
    <t>1.2.20.</t>
  </si>
  <si>
    <t>1.2.21.</t>
  </si>
  <si>
    <t>1.2.22.</t>
  </si>
  <si>
    <t>1.2.23.</t>
  </si>
  <si>
    <t>1.2.24.</t>
  </si>
  <si>
    <t>1.2.25.</t>
  </si>
  <si>
    <t>1.2.26.</t>
  </si>
  <si>
    <t>1.2.27.</t>
  </si>
  <si>
    <t>Transfer za spomen obilježja i mezarja</t>
  </si>
  <si>
    <t>1.2.28.</t>
  </si>
  <si>
    <t>.0841</t>
  </si>
  <si>
    <t>Transfer za pomoć vjerskim zajednicama</t>
  </si>
  <si>
    <t>UKUPNI IZDACI POTROŠAČKE JEDINICE 100141</t>
  </si>
  <si>
    <t>Bruto plaće i naknade</t>
  </si>
  <si>
    <t xml:space="preserve">Bruto plaće </t>
  </si>
  <si>
    <t xml:space="preserve">Naknade uposlenim </t>
  </si>
  <si>
    <t>Doprinos poslodavca</t>
  </si>
  <si>
    <t>.0133</t>
  </si>
  <si>
    <t>Izdaci za energiju</t>
  </si>
  <si>
    <t>1.3.3.</t>
  </si>
  <si>
    <t>Izdaci za komunalne usluge</t>
  </si>
  <si>
    <t>1.3.4.</t>
  </si>
  <si>
    <t>Izdaci za materijal</t>
  </si>
  <si>
    <t>1.3.5.</t>
  </si>
  <si>
    <t>Izdaci za prevoz i gorivo</t>
  </si>
  <si>
    <t>1.3.6.</t>
  </si>
  <si>
    <t>Izdaci za održavanje</t>
  </si>
  <si>
    <t>1.3.7.</t>
  </si>
  <si>
    <t>Izdaci za usluge osiguranja</t>
  </si>
  <si>
    <t>1.3.8.</t>
  </si>
  <si>
    <t>1.3.9.</t>
  </si>
  <si>
    <t xml:space="preserve">Izdaci za naknade komisijama </t>
  </si>
  <si>
    <t>Izdaci za održavanje sistema kvaliteta</t>
  </si>
  <si>
    <t>1.4.</t>
  </si>
  <si>
    <t>1.4.1.</t>
  </si>
  <si>
    <t>Transferi mjesnim zajednicama</t>
  </si>
  <si>
    <t>1.4.2.</t>
  </si>
  <si>
    <t>Transferi mjesnim zajednicama za vangradsku javnu rasvjetu</t>
  </si>
  <si>
    <t>1.4.3.</t>
  </si>
  <si>
    <t>Nabavka opreme</t>
  </si>
  <si>
    <t>Rekonstrukcija i investiciono održavanje</t>
  </si>
  <si>
    <t>UKUPNI IZDACI POTROŠAČKE JEDINICE 100151</t>
  </si>
  <si>
    <t>Izdaci za naknade članovima Izborne komisije</t>
  </si>
  <si>
    <t>Izdaci za naknade vijećnicima</t>
  </si>
  <si>
    <t>UKUPNI IZDACI POTROŠAČKE JEDINICE 100211</t>
  </si>
  <si>
    <t>.0321</t>
  </si>
  <si>
    <t>izdaci za bankarske i usluge osiguranja</t>
  </si>
  <si>
    <t>Stalna i povremena socijalna davanja iz Budžeta općine Visoko</t>
  </si>
  <si>
    <t>Socijalna davanja iz sredstava Zeničko-dobojskog kantona</t>
  </si>
  <si>
    <t>UKUPNI IZDACI</t>
  </si>
  <si>
    <t>II  SINTETIČKI PREGLED IZDATAKA</t>
  </si>
  <si>
    <t>Transferi drugim nivoima vlasti</t>
  </si>
  <si>
    <t>Transferi pojedincima</t>
  </si>
  <si>
    <t>Transferi neprofitnim organizacijama</t>
  </si>
  <si>
    <t>1.4.4.</t>
  </si>
  <si>
    <t xml:space="preserve">Transferi javnim ustanovama i preduzećima </t>
  </si>
  <si>
    <t>614500</t>
  </si>
  <si>
    <t>1.4.5.</t>
  </si>
  <si>
    <t>Transferi za poticaje poljoprivredi i subvencije privrednicima</t>
  </si>
  <si>
    <t>1.4.6.</t>
  </si>
  <si>
    <t>Sudska izvršenja i vansudske nagodbe</t>
  </si>
  <si>
    <t>1.4.7.</t>
  </si>
  <si>
    <t>Povrati više ili pogrešno uplaćenih sredstava</t>
  </si>
  <si>
    <t>1.5.</t>
  </si>
  <si>
    <t>1.5.1.</t>
  </si>
  <si>
    <t>Nabavka zemljišta</t>
  </si>
  <si>
    <t>Projektna dokumentacija, regulacioni planovi i ostala sredstva u obliku prava</t>
  </si>
  <si>
    <t>IZDACI ZA OTPLATU KREDITA ZA INFRASTRUKTURU</t>
  </si>
  <si>
    <t>UKUPNO BUDŽETSKA SREDSTVA</t>
  </si>
  <si>
    <t xml:space="preserve">Sufinansiranje takmičarskog ligaškog sporta   </t>
  </si>
  <si>
    <t xml:space="preserve">Transfer za sufinansiranje projekata međunarodnih organizacija </t>
  </si>
  <si>
    <t>Transfer za sondažna arheološka iskopavanja</t>
  </si>
  <si>
    <t>Sufinansiranje za apliciranje viših nivoa vlasti, domaćih i ino.organiz. i EU fondova</t>
  </si>
  <si>
    <t>2.</t>
  </si>
  <si>
    <t>UKUPNI IZDACI POTROŠAČKE JEDINICE 100161</t>
  </si>
  <si>
    <t>UKUPNI IZDACI POTROŠAČKE JEDINICE 100171</t>
  </si>
  <si>
    <t>UKUPNI IZDACI POTROŠAČKE JEDINICE 100311</t>
  </si>
  <si>
    <t>III-1. JAVNA USTANOVA CENTAR ZA SOCIJALNI RAD</t>
  </si>
  <si>
    <t>1.</t>
  </si>
  <si>
    <t>4.</t>
  </si>
  <si>
    <t>TEKUĆI  TRANSFERI</t>
  </si>
  <si>
    <t>Primljeni transferi od ostalih nivoa vlasti</t>
  </si>
  <si>
    <t>Naknada za vatrogastvo</t>
  </si>
  <si>
    <t>Podrška projektu izrade Monografije Visoko 92-95</t>
  </si>
  <si>
    <t>Nastavak procesa izgradnje sistema videonadzora</t>
  </si>
  <si>
    <t>Jednokratne pomoći za porodilje</t>
  </si>
  <si>
    <t>Stipendije za nadarene učenike osnovnih i srednjih škola</t>
  </si>
  <si>
    <t>1.2.29.</t>
  </si>
  <si>
    <t>I-2.SLUŽBA ZA FINANSIJE, PRIVREDU I DRUŠTVENE DJELATNOSTI</t>
  </si>
  <si>
    <t>I-3.SLUŽBA ZA LOKALNI EKONOMSKI  RAZVOJ,    KOMUNALNE POSLOVE I ZAŠTITU OKOLINE</t>
  </si>
  <si>
    <t>I-4.SLUŽBA ZA URBANIZAM, STAMBENE, GEODETSKE POSLOVE I KATASTAR NEKRETNINA</t>
  </si>
  <si>
    <t>I-5.SLUŽBA ZA OPĆU UPRAVU, INSPEKCIJSKE POSLOVE I BORAČKO-INVALIDSKU ZAŠTITU</t>
  </si>
  <si>
    <t>I-7.SLUŽBA CIVILNE ZAŠTITE</t>
  </si>
  <si>
    <t>Stipendije studentima Ministarstva za boračka pitanja ZDK</t>
  </si>
  <si>
    <t>Stipendije studentima Ministarstva za obrazovanje,nauku.....ZDK</t>
  </si>
  <si>
    <t>1.2.30.</t>
  </si>
  <si>
    <t xml:space="preserve">Izdaci za rad komisija (teh.pregled, proc.prom.vrij.nekretnina i legalizacija) </t>
  </si>
  <si>
    <t>1.4.8.</t>
  </si>
  <si>
    <t xml:space="preserve">O P I S </t>
  </si>
  <si>
    <t>razdjel   kod potr jedinice</t>
  </si>
  <si>
    <t>red.  br.</t>
  </si>
  <si>
    <t>ekonom kod</t>
  </si>
  <si>
    <t>Izdaci za gorivo</t>
  </si>
  <si>
    <t>Projekat rekonstrukcije grijanja u JU Dom zdravlja</t>
  </si>
  <si>
    <t>Nabavka materijala posebnih namjena iz sredstava naknada za vatrogastvo</t>
  </si>
  <si>
    <t>Nabavka opreme za vatrogasne jedinice iz sredstava naknada za vatrogastvo</t>
  </si>
  <si>
    <t>Nabavka materijala posebnih namjena iz sredstava poseb.naknada za zaštitu...</t>
  </si>
  <si>
    <t>Nabavka opreme iz sredstava poseb.naknada za zaštitu...</t>
  </si>
  <si>
    <t>Transferi za Dobrovoljnu vatrogasnu jedinicu (nenamjenska sredstva budžeta)</t>
  </si>
  <si>
    <t>Putni troškovi (nenamjenska sredstva budžeta)</t>
  </si>
  <si>
    <t>Podrška projektu deminiranja na području općine (nenamjenska sredstva budžeta)</t>
  </si>
  <si>
    <t>Transferi za volonterski rad (javni poziv)</t>
  </si>
  <si>
    <t>Ulaganja iz Fonda korišćenja šuma</t>
  </si>
  <si>
    <t>Planska dokumentacija</t>
  </si>
  <si>
    <t>Transfer iz oblasti društvenih djelatnosti</t>
  </si>
  <si>
    <t>Transferi za KSC Mladost</t>
  </si>
  <si>
    <t>Transferi za JU Za predškolski odgoj</t>
  </si>
  <si>
    <t>Transferi za JU Gradska biblioteka</t>
  </si>
  <si>
    <t>Transferi za JU Zavičajni muzej</t>
  </si>
  <si>
    <t>Rekonstrukcija postojećeg i izgradnja novih skloništa</t>
  </si>
  <si>
    <t>Transferi za radove u mjesnim zajednicama</t>
  </si>
  <si>
    <t>Interventne mjere zaštite od posljedica prir.i dr.nesreća iz sredstava poseb.naknada za zaštitu...</t>
  </si>
  <si>
    <t>Preventivne mjere zaštite od posljedica prir.i dr.nesreća iz sredstava poseb.naknada za zaštitu...</t>
  </si>
  <si>
    <t>Izdaci za ugovorene usluge iz sredstava poseb.naknada za zaštitu...</t>
  </si>
  <si>
    <t>1.1.8.</t>
  </si>
  <si>
    <t>1.1.9.</t>
  </si>
  <si>
    <t>1.2.31.</t>
  </si>
  <si>
    <t>Izdaci za odvoz i deponovanje otpada</t>
  </si>
  <si>
    <t>Izdaci za Program tekućeg održavanja</t>
  </si>
  <si>
    <t xml:space="preserve">Izdaci za Program Fonda zaštite okoline ZDK  </t>
  </si>
  <si>
    <t>1.1.10.</t>
  </si>
  <si>
    <t>Sufinansiranje troškova azila za pse</t>
  </si>
  <si>
    <t>Projektna dokumentacija, revizija projektne dokumentacije i elaborati</t>
  </si>
  <si>
    <t xml:space="preserve">Pomoći pripadnicima boračkih populacija </t>
  </si>
  <si>
    <t>Podrška razvoju turizma</t>
  </si>
  <si>
    <t>Izdaci za usluge objave postupaka javnih nabavki</t>
  </si>
  <si>
    <t>Izdaci za održavanje poslovnih prostora</t>
  </si>
  <si>
    <t>Interventna sredstva za održavanje objekata kolektivnog stanovanja</t>
  </si>
  <si>
    <t>1.1.11.</t>
  </si>
  <si>
    <t>1.1.12.</t>
  </si>
  <si>
    <t>1.3.3.1.</t>
  </si>
  <si>
    <t>Prihodi od indirektnih poreza na ime finan.autocesta i dr.cesta u FBiH</t>
  </si>
  <si>
    <t>Izdaci za Programe komunalnih djelatnosti (Program)</t>
  </si>
  <si>
    <t>.1091</t>
  </si>
  <si>
    <t>Transferi za sufinan.rada hitne med.pomoći i higijensko-epidemiološke službe u JU Dom zdravlja</t>
  </si>
  <si>
    <t>Transfer JU Dom zdravlja za sufinansiranje mamografskih pregleda</t>
  </si>
  <si>
    <t xml:space="preserve">UKUPNI PRIHODI </t>
  </si>
  <si>
    <t xml:space="preserve"> BUDŽET ZA 2019.g</t>
  </si>
  <si>
    <t>Otkup zemljišta za proširenje gradskog groblja</t>
  </si>
  <si>
    <t>1.2.32.</t>
  </si>
  <si>
    <t>Pomoć za liječenje djece oboljele od karcinoma</t>
  </si>
  <si>
    <r>
      <t>Transfer za udruženja boračkih populacija (</t>
    </r>
    <r>
      <rPr>
        <sz val="8"/>
        <color theme="1"/>
        <rFont val="Times New Roman"/>
        <family val="1"/>
        <charset val="238"/>
      </rPr>
      <t>UG RVI, UG PPB, UG JOB, UG DNRP</t>
    </r>
    <r>
      <rPr>
        <sz val="9"/>
        <color theme="1"/>
        <rFont val="Times New Roman"/>
        <family val="1"/>
        <charset val="238"/>
      </rPr>
      <t>)</t>
    </r>
  </si>
  <si>
    <t>IZVJEŠTAJ O IZVRŠENJU BUDŽETA ZA PERIOD</t>
  </si>
  <si>
    <t>% IZVRŠENJA</t>
  </si>
  <si>
    <t>Nabavka građevina</t>
  </si>
  <si>
    <t xml:space="preserve"> I -1.GRADONAČELNIK</t>
  </si>
  <si>
    <t>Transfer za pomoć u adaptaciji školskih objekata na području Grada</t>
  </si>
  <si>
    <t>Sufinansiranje nabavke opreme za JP i JU čiji je osnivač Grad</t>
  </si>
  <si>
    <t>Program kapitalnih ulaganja u infrastrukturu iz Gradskog budžeta</t>
  </si>
  <si>
    <t>Rekonstrukcija objekata u vlasništvu Grada</t>
  </si>
  <si>
    <t xml:space="preserve"> I -6.SLUŽBA ZA POSLOVE GRADONAČELNIKA/ GRADONAČELNICE I GRADSKOG VIJEĆA</t>
  </si>
  <si>
    <t>II-1. PRAVOBRANILAŠTVO GRADA</t>
  </si>
  <si>
    <t>% izvršenja</t>
  </si>
  <si>
    <t>IZVRŠENO ZA DESET MJESECI</t>
  </si>
  <si>
    <t>Transferi za JU Centar za kulturu,informisanje i sport</t>
  </si>
  <si>
    <t xml:space="preserve"> </t>
  </si>
  <si>
    <t>01.01.-31.12.2019.g</t>
  </si>
  <si>
    <t>IZVRŠENO U 2019.g</t>
  </si>
  <si>
    <t xml:space="preserve">Nabavka opreme </t>
  </si>
  <si>
    <t>UKUPNO</t>
  </si>
  <si>
    <t>Akumulirana namjenska novčana sredstva (sredstva zaštite i spašavanja, naknada za vatrogastvo,za izgradnju skloništa,zaštite okoline i korišćenje šuma)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</si>
</sst>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0"/>
      <name val="Times New Roman"/>
      <family val="1"/>
      <charset val="238"/>
    </font>
    <font>
      <b/>
      <sz val="7"/>
      <color theme="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i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9">
    <xf numFmtId="0" fontId="0" fillId="0" borderId="0" xfId="0"/>
    <xf numFmtId="0" fontId="2" fillId="2" borderId="2" xfId="1" applyNumberFormat="1" applyFont="1" applyBorder="1" applyAlignment="1">
      <alignment horizontal="left"/>
    </xf>
    <xf numFmtId="0" fontId="2" fillId="2" borderId="3" xfId="1" applyNumberFormat="1" applyFont="1" applyBorder="1"/>
    <xf numFmtId="0" fontId="2" fillId="2" borderId="4" xfId="1" applyNumberFormat="1" applyFont="1" applyBorder="1" applyAlignment="1">
      <alignment horizontal="right"/>
    </xf>
    <xf numFmtId="0" fontId="3" fillId="2" borderId="4" xfId="1" applyNumberFormat="1" applyFont="1" applyBorder="1" applyAlignment="1">
      <alignment horizontal="center"/>
    </xf>
    <xf numFmtId="0" fontId="4" fillId="0" borderId="0" xfId="0" applyNumberFormat="1" applyFont="1"/>
    <xf numFmtId="0" fontId="2" fillId="2" borderId="4" xfId="1" applyNumberFormat="1" applyFont="1" applyBorder="1"/>
    <xf numFmtId="0" fontId="2" fillId="2" borderId="5" xfId="1" applyNumberFormat="1" applyFont="1" applyBorder="1" applyAlignment="1">
      <alignment horizontal="right"/>
    </xf>
    <xf numFmtId="0" fontId="3" fillId="2" borderId="5" xfId="1" applyNumberFormat="1" applyFont="1" applyBorder="1"/>
    <xf numFmtId="0" fontId="2" fillId="2" borderId="5" xfId="1" applyNumberFormat="1" applyFont="1" applyBorder="1"/>
    <xf numFmtId="0" fontId="3" fillId="2" borderId="6" xfId="1" applyNumberFormat="1" applyFont="1" applyBorder="1"/>
    <xf numFmtId="0" fontId="2" fillId="2" borderId="8" xfId="1" applyNumberFormat="1" applyFont="1" applyBorder="1"/>
    <xf numFmtId="3" fontId="3" fillId="2" borderId="10" xfId="1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2" borderId="9" xfId="1" applyNumberFormat="1" applyFont="1" applyBorder="1"/>
    <xf numFmtId="0" fontId="2" fillId="2" borderId="9" xfId="1" applyNumberFormat="1" applyFont="1" applyBorder="1" applyAlignment="1">
      <alignment horizontal="right"/>
    </xf>
    <xf numFmtId="0" fontId="3" fillId="2" borderId="9" xfId="1" applyNumberFormat="1" applyFont="1" applyBorder="1"/>
    <xf numFmtId="0" fontId="6" fillId="0" borderId="0" xfId="0" applyNumberFormat="1" applyFont="1"/>
    <xf numFmtId="0" fontId="7" fillId="0" borderId="8" xfId="0" applyNumberFormat="1" applyFont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/>
    <xf numFmtId="0" fontId="7" fillId="0" borderId="0" xfId="0" applyFont="1"/>
    <xf numFmtId="0" fontId="9" fillId="0" borderId="10" xfId="0" applyNumberFormat="1" applyFont="1" applyBorder="1"/>
    <xf numFmtId="0" fontId="9" fillId="0" borderId="10" xfId="0" applyNumberFormat="1" applyFont="1" applyBorder="1" applyAlignment="1">
      <alignment horizontal="right"/>
    </xf>
    <xf numFmtId="0" fontId="10" fillId="0" borderId="10" xfId="0" applyNumberFormat="1" applyFont="1" applyBorder="1"/>
    <xf numFmtId="0" fontId="9" fillId="0" borderId="0" xfId="0" applyFont="1"/>
    <xf numFmtId="0" fontId="6" fillId="0" borderId="10" xfId="0" applyNumberFormat="1" applyFont="1" applyBorder="1"/>
    <xf numFmtId="0" fontId="6" fillId="0" borderId="10" xfId="0" applyNumberFormat="1" applyFont="1" applyBorder="1" applyAlignment="1">
      <alignment horizontal="right"/>
    </xf>
    <xf numFmtId="0" fontId="5" fillId="0" borderId="10" xfId="0" applyNumberFormat="1" applyFont="1" applyBorder="1"/>
    <xf numFmtId="0" fontId="6" fillId="0" borderId="0" xfId="0" applyFont="1"/>
    <xf numFmtId="0" fontId="8" fillId="0" borderId="10" xfId="0" applyNumberFormat="1" applyFont="1" applyBorder="1"/>
    <xf numFmtId="0" fontId="9" fillId="0" borderId="8" xfId="0" applyNumberFormat="1" applyFont="1" applyBorder="1"/>
    <xf numFmtId="0" fontId="9" fillId="0" borderId="8" xfId="0" applyNumberFormat="1" applyFont="1" applyBorder="1" applyAlignment="1">
      <alignment horizontal="right"/>
    </xf>
    <xf numFmtId="0" fontId="10" fillId="0" borderId="8" xfId="0" applyNumberFormat="1" applyFont="1" applyBorder="1"/>
    <xf numFmtId="0" fontId="6" fillId="0" borderId="4" xfId="0" applyNumberFormat="1" applyFont="1" applyBorder="1"/>
    <xf numFmtId="0" fontId="6" fillId="0" borderId="4" xfId="0" applyNumberFormat="1" applyFont="1" applyBorder="1" applyAlignment="1">
      <alignment horizontal="right"/>
    </xf>
    <xf numFmtId="0" fontId="5" fillId="0" borderId="4" xfId="0" applyNumberFormat="1" applyFont="1" applyBorder="1"/>
    <xf numFmtId="0" fontId="11" fillId="0" borderId="0" xfId="0" applyFont="1"/>
    <xf numFmtId="0" fontId="12" fillId="0" borderId="0" xfId="0" applyNumberFormat="1" applyFont="1"/>
    <xf numFmtId="0" fontId="12" fillId="0" borderId="0" xfId="0" applyNumberFormat="1" applyFont="1" applyAlignment="1">
      <alignment horizontal="right"/>
    </xf>
    <xf numFmtId="0" fontId="13" fillId="0" borderId="0" xfId="0" applyNumberFormat="1" applyFont="1"/>
    <xf numFmtId="0" fontId="2" fillId="2" borderId="10" xfId="1" applyNumberFormat="1" applyFont="1" applyBorder="1" applyAlignment="1">
      <alignment horizontal="center"/>
    </xf>
    <xf numFmtId="0" fontId="3" fillId="2" borderId="10" xfId="1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2" fillId="2" borderId="10" xfId="1" applyNumberFormat="1" applyFont="1" applyBorder="1"/>
    <xf numFmtId="0" fontId="2" fillId="2" borderId="11" xfId="1" applyNumberFormat="1" applyFont="1" applyBorder="1"/>
    <xf numFmtId="0" fontId="2" fillId="2" borderId="11" xfId="1" applyNumberFormat="1" applyFont="1" applyBorder="1" applyAlignment="1">
      <alignment horizontal="right"/>
    </xf>
    <xf numFmtId="0" fontId="12" fillId="0" borderId="0" xfId="0" applyFont="1"/>
    <xf numFmtId="0" fontId="14" fillId="2" borderId="5" xfId="1" applyNumberFormat="1" applyFont="1" applyBorder="1" applyAlignment="1">
      <alignment wrapText="1"/>
    </xf>
    <xf numFmtId="0" fontId="2" fillId="2" borderId="5" xfId="1" applyNumberFormat="1" applyFont="1" applyBorder="1" applyAlignment="1">
      <alignment horizontal="center"/>
    </xf>
    <xf numFmtId="0" fontId="7" fillId="0" borderId="10" xfId="0" applyNumberFormat="1" applyFont="1" applyBorder="1"/>
    <xf numFmtId="0" fontId="2" fillId="2" borderId="9" xfId="1" applyNumberFormat="1" applyFont="1" applyBorder="1" applyAlignment="1"/>
    <xf numFmtId="0" fontId="2" fillId="2" borderId="9" xfId="1" applyNumberFormat="1" applyFont="1" applyBorder="1" applyAlignment="1">
      <alignment wrapText="1"/>
    </xf>
    <xf numFmtId="0" fontId="6" fillId="0" borderId="10" xfId="0" applyNumberFormat="1" applyFont="1" applyBorder="1" applyAlignment="1">
      <alignment horizontal="left"/>
    </xf>
    <xf numFmtId="0" fontId="2" fillId="2" borderId="7" xfId="1" applyNumberFormat="1" applyFont="1" applyBorder="1" applyAlignment="1">
      <alignment horizontal="center" wrapText="1"/>
    </xf>
    <xf numFmtId="0" fontId="15" fillId="2" borderId="5" xfId="1" applyNumberFormat="1" applyFont="1" applyBorder="1" applyAlignment="1">
      <alignment wrapText="1"/>
    </xf>
    <xf numFmtId="0" fontId="15" fillId="2" borderId="5" xfId="1" applyNumberFormat="1" applyFont="1" applyBorder="1" applyAlignment="1">
      <alignment horizontal="center" wrapText="1"/>
    </xf>
    <xf numFmtId="16" fontId="6" fillId="0" borderId="10" xfId="0" applyNumberFormat="1" applyFont="1" applyBorder="1" applyAlignment="1">
      <alignment horizontal="right"/>
    </xf>
    <xf numFmtId="14" fontId="6" fillId="0" borderId="10" xfId="0" applyNumberFormat="1" applyFont="1" applyBorder="1" applyAlignment="1">
      <alignment horizontal="right"/>
    </xf>
    <xf numFmtId="4" fontId="3" fillId="2" borderId="4" xfId="1" applyNumberFormat="1" applyFont="1" applyBorder="1" applyAlignment="1">
      <alignment horizontal="center"/>
    </xf>
    <xf numFmtId="4" fontId="2" fillId="2" borderId="5" xfId="1" applyNumberFormat="1" applyFont="1" applyBorder="1" applyAlignment="1">
      <alignment horizontal="center" wrapText="1"/>
    </xf>
    <xf numFmtId="4" fontId="3" fillId="2" borderId="5" xfId="1" applyNumberFormat="1" applyFont="1" applyBorder="1" applyAlignment="1">
      <alignment horizontal="center"/>
    </xf>
    <xf numFmtId="4" fontId="3" fillId="2" borderId="9" xfId="1" applyNumberFormat="1" applyFont="1" applyBorder="1"/>
    <xf numFmtId="4" fontId="8" fillId="0" borderId="8" xfId="0" applyNumberFormat="1" applyFont="1" applyBorder="1"/>
    <xf numFmtId="4" fontId="10" fillId="0" borderId="10" xfId="0" applyNumberFormat="1" applyFont="1" applyBorder="1"/>
    <xf numFmtId="4" fontId="10" fillId="0" borderId="10" xfId="0" applyNumberFormat="1" applyFont="1" applyBorder="1" applyAlignment="1">
      <alignment horizontal="right"/>
    </xf>
    <xf numFmtId="4" fontId="5" fillId="0" borderId="10" xfId="0" applyNumberFormat="1" applyFont="1" applyBorder="1"/>
    <xf numFmtId="4" fontId="10" fillId="0" borderId="8" xfId="0" applyNumberFormat="1" applyFont="1" applyBorder="1"/>
    <xf numFmtId="4" fontId="5" fillId="0" borderId="4" xfId="0" applyNumberFormat="1" applyFont="1" applyBorder="1"/>
    <xf numFmtId="4" fontId="13" fillId="0" borderId="0" xfId="0" applyNumberFormat="1" applyFont="1"/>
    <xf numFmtId="4" fontId="3" fillId="2" borderId="11" xfId="1" applyNumberFormat="1" applyFont="1" applyBorder="1"/>
    <xf numFmtId="4" fontId="10" fillId="0" borderId="4" xfId="0" applyNumberFormat="1" applyFont="1" applyBorder="1"/>
    <xf numFmtId="0" fontId="0" fillId="0" borderId="0" xfId="0" applyNumberFormat="1" applyFont="1" applyAlignment="1">
      <alignment horizontal="center"/>
    </xf>
    <xf numFmtId="0" fontId="17" fillId="0" borderId="0" xfId="0" applyFont="1"/>
    <xf numFmtId="4" fontId="5" fillId="0" borderId="8" xfId="0" applyNumberFormat="1" applyFont="1" applyBorder="1"/>
    <xf numFmtId="3" fontId="2" fillId="2" borderId="10" xfId="1" applyNumberFormat="1" applyFont="1" applyBorder="1" applyAlignment="1">
      <alignment horizontal="center"/>
    </xf>
    <xf numFmtId="4" fontId="2" fillId="2" borderId="9" xfId="1" applyNumberFormat="1" applyFont="1" applyBorder="1"/>
    <xf numFmtId="4" fontId="7" fillId="0" borderId="8" xfId="0" applyNumberFormat="1" applyFont="1" applyBorder="1"/>
    <xf numFmtId="4" fontId="2" fillId="2" borderId="11" xfId="1" applyNumberFormat="1" applyFont="1" applyBorder="1"/>
    <xf numFmtId="4" fontId="12" fillId="0" borderId="0" xfId="0" applyNumberFormat="1" applyFont="1"/>
    <xf numFmtId="4" fontId="14" fillId="2" borderId="5" xfId="1" applyNumberFormat="1" applyFont="1" applyBorder="1" applyAlignment="1">
      <alignment horizontal="center" wrapText="1"/>
    </xf>
    <xf numFmtId="4" fontId="18" fillId="0" borderId="8" xfId="0" applyNumberFormat="1" applyFont="1" applyBorder="1"/>
    <xf numFmtId="0" fontId="19" fillId="0" borderId="0" xfId="0" applyFont="1"/>
    <xf numFmtId="0" fontId="10" fillId="0" borderId="10" xfId="0" applyNumberFormat="1" applyFont="1" applyBorder="1" applyAlignment="1">
      <alignment horizontal="left" wrapText="1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3:I14"/>
  <sheetViews>
    <sheetView workbookViewId="0">
      <selection activeCell="B2" sqref="B2"/>
    </sheetView>
  </sheetViews>
  <sheetFormatPr defaultRowHeight="15"/>
  <sheetData>
    <row r="13" spans="5:9" ht="21">
      <c r="E13" s="78" t="s">
        <v>415</v>
      </c>
      <c r="F13" s="78"/>
      <c r="G13" s="78"/>
      <c r="H13" s="78"/>
      <c r="I13" s="78"/>
    </row>
    <row r="14" spans="5:9" ht="21">
      <c r="E14" s="78"/>
      <c r="F14" s="78" t="s">
        <v>429</v>
      </c>
      <c r="G14" s="78"/>
      <c r="H14" s="78"/>
      <c r="I14" s="78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108"/>
  <sheetViews>
    <sheetView zoomScale="120" zoomScaleNormal="120" workbookViewId="0">
      <selection activeCell="E93" sqref="E93"/>
    </sheetView>
  </sheetViews>
  <sheetFormatPr defaultRowHeight="15"/>
  <cols>
    <col min="1" max="1" width="6.85546875" style="38" customWidth="1"/>
    <col min="2" max="2" width="6.7109375" style="38" customWidth="1"/>
    <col min="3" max="3" width="7" style="38" customWidth="1"/>
    <col min="4" max="4" width="6.5703125" style="39" customWidth="1"/>
    <col min="5" max="5" width="65.7109375" style="40" customWidth="1"/>
    <col min="6" max="6" width="14.7109375" style="74" customWidth="1"/>
    <col min="7" max="7" width="12.5703125" style="74" customWidth="1"/>
    <col min="8" max="8" width="12.5703125" style="74" hidden="1" customWidth="1"/>
    <col min="9" max="9" width="10.42578125" style="74" customWidth="1"/>
    <col min="241" max="241" width="6.85546875" customWidth="1"/>
    <col min="242" max="242" width="6.7109375" customWidth="1"/>
    <col min="243" max="243" width="7.85546875" customWidth="1"/>
    <col min="244" max="244" width="6.5703125" customWidth="1"/>
    <col min="245" max="245" width="59.85546875" customWidth="1"/>
    <col min="246" max="246" width="12.28515625" customWidth="1"/>
    <col min="247" max="247" width="10.85546875" customWidth="1"/>
    <col min="248" max="248" width="12" customWidth="1"/>
    <col min="249" max="249" width="10.140625" customWidth="1"/>
    <col min="497" max="497" width="6.85546875" customWidth="1"/>
    <col min="498" max="498" width="6.7109375" customWidth="1"/>
    <col min="499" max="499" width="7.85546875" customWidth="1"/>
    <col min="500" max="500" width="6.5703125" customWidth="1"/>
    <col min="501" max="501" width="59.85546875" customWidth="1"/>
    <col min="502" max="502" width="12.28515625" customWidth="1"/>
    <col min="503" max="503" width="10.85546875" customWidth="1"/>
    <col min="504" max="504" width="12" customWidth="1"/>
    <col min="505" max="505" width="10.140625" customWidth="1"/>
    <col min="753" max="753" width="6.85546875" customWidth="1"/>
    <col min="754" max="754" width="6.7109375" customWidth="1"/>
    <col min="755" max="755" width="7.85546875" customWidth="1"/>
    <col min="756" max="756" width="6.5703125" customWidth="1"/>
    <col min="757" max="757" width="59.85546875" customWidth="1"/>
    <col min="758" max="758" width="12.28515625" customWidth="1"/>
    <col min="759" max="759" width="10.85546875" customWidth="1"/>
    <col min="760" max="760" width="12" customWidth="1"/>
    <col min="761" max="761" width="10.140625" customWidth="1"/>
    <col min="1009" max="1009" width="6.85546875" customWidth="1"/>
    <col min="1010" max="1010" width="6.7109375" customWidth="1"/>
    <col min="1011" max="1011" width="7.85546875" customWidth="1"/>
    <col min="1012" max="1012" width="6.5703125" customWidth="1"/>
    <col min="1013" max="1013" width="59.85546875" customWidth="1"/>
    <col min="1014" max="1014" width="12.28515625" customWidth="1"/>
    <col min="1015" max="1015" width="10.85546875" customWidth="1"/>
    <col min="1016" max="1016" width="12" customWidth="1"/>
    <col min="1017" max="1017" width="10.140625" customWidth="1"/>
    <col min="1265" max="1265" width="6.85546875" customWidth="1"/>
    <col min="1266" max="1266" width="6.7109375" customWidth="1"/>
    <col min="1267" max="1267" width="7.85546875" customWidth="1"/>
    <col min="1268" max="1268" width="6.5703125" customWidth="1"/>
    <col min="1269" max="1269" width="59.85546875" customWidth="1"/>
    <col min="1270" max="1270" width="12.28515625" customWidth="1"/>
    <col min="1271" max="1271" width="10.85546875" customWidth="1"/>
    <col min="1272" max="1272" width="12" customWidth="1"/>
    <col min="1273" max="1273" width="10.140625" customWidth="1"/>
    <col min="1521" max="1521" width="6.85546875" customWidth="1"/>
    <col min="1522" max="1522" width="6.7109375" customWidth="1"/>
    <col min="1523" max="1523" width="7.85546875" customWidth="1"/>
    <col min="1524" max="1524" width="6.5703125" customWidth="1"/>
    <col min="1525" max="1525" width="59.85546875" customWidth="1"/>
    <col min="1526" max="1526" width="12.28515625" customWidth="1"/>
    <col min="1527" max="1527" width="10.85546875" customWidth="1"/>
    <col min="1528" max="1528" width="12" customWidth="1"/>
    <col min="1529" max="1529" width="10.140625" customWidth="1"/>
    <col min="1777" max="1777" width="6.85546875" customWidth="1"/>
    <col min="1778" max="1778" width="6.7109375" customWidth="1"/>
    <col min="1779" max="1779" width="7.85546875" customWidth="1"/>
    <col min="1780" max="1780" width="6.5703125" customWidth="1"/>
    <col min="1781" max="1781" width="59.85546875" customWidth="1"/>
    <col min="1782" max="1782" width="12.28515625" customWidth="1"/>
    <col min="1783" max="1783" width="10.85546875" customWidth="1"/>
    <col min="1784" max="1784" width="12" customWidth="1"/>
    <col min="1785" max="1785" width="10.140625" customWidth="1"/>
    <col min="2033" max="2033" width="6.85546875" customWidth="1"/>
    <col min="2034" max="2034" width="6.7109375" customWidth="1"/>
    <col min="2035" max="2035" width="7.85546875" customWidth="1"/>
    <col min="2036" max="2036" width="6.5703125" customWidth="1"/>
    <col min="2037" max="2037" width="59.85546875" customWidth="1"/>
    <col min="2038" max="2038" width="12.28515625" customWidth="1"/>
    <col min="2039" max="2039" width="10.85546875" customWidth="1"/>
    <col min="2040" max="2040" width="12" customWidth="1"/>
    <col min="2041" max="2041" width="10.140625" customWidth="1"/>
    <col min="2289" max="2289" width="6.85546875" customWidth="1"/>
    <col min="2290" max="2290" width="6.7109375" customWidth="1"/>
    <col min="2291" max="2291" width="7.85546875" customWidth="1"/>
    <col min="2292" max="2292" width="6.5703125" customWidth="1"/>
    <col min="2293" max="2293" width="59.85546875" customWidth="1"/>
    <col min="2294" max="2294" width="12.28515625" customWidth="1"/>
    <col min="2295" max="2295" width="10.85546875" customWidth="1"/>
    <col min="2296" max="2296" width="12" customWidth="1"/>
    <col min="2297" max="2297" width="10.140625" customWidth="1"/>
    <col min="2545" max="2545" width="6.85546875" customWidth="1"/>
    <col min="2546" max="2546" width="6.7109375" customWidth="1"/>
    <col min="2547" max="2547" width="7.85546875" customWidth="1"/>
    <col min="2548" max="2548" width="6.5703125" customWidth="1"/>
    <col min="2549" max="2549" width="59.85546875" customWidth="1"/>
    <col min="2550" max="2550" width="12.28515625" customWidth="1"/>
    <col min="2551" max="2551" width="10.85546875" customWidth="1"/>
    <col min="2552" max="2552" width="12" customWidth="1"/>
    <col min="2553" max="2553" width="10.140625" customWidth="1"/>
    <col min="2801" max="2801" width="6.85546875" customWidth="1"/>
    <col min="2802" max="2802" width="6.7109375" customWidth="1"/>
    <col min="2803" max="2803" width="7.85546875" customWidth="1"/>
    <col min="2804" max="2804" width="6.5703125" customWidth="1"/>
    <col min="2805" max="2805" width="59.85546875" customWidth="1"/>
    <col min="2806" max="2806" width="12.28515625" customWidth="1"/>
    <col min="2807" max="2807" width="10.85546875" customWidth="1"/>
    <col min="2808" max="2808" width="12" customWidth="1"/>
    <col min="2809" max="2809" width="10.140625" customWidth="1"/>
    <col min="3057" max="3057" width="6.85546875" customWidth="1"/>
    <col min="3058" max="3058" width="6.7109375" customWidth="1"/>
    <col min="3059" max="3059" width="7.85546875" customWidth="1"/>
    <col min="3060" max="3060" width="6.5703125" customWidth="1"/>
    <col min="3061" max="3061" width="59.85546875" customWidth="1"/>
    <col min="3062" max="3062" width="12.28515625" customWidth="1"/>
    <col min="3063" max="3063" width="10.85546875" customWidth="1"/>
    <col min="3064" max="3064" width="12" customWidth="1"/>
    <col min="3065" max="3065" width="10.140625" customWidth="1"/>
    <col min="3313" max="3313" width="6.85546875" customWidth="1"/>
    <col min="3314" max="3314" width="6.7109375" customWidth="1"/>
    <col min="3315" max="3315" width="7.85546875" customWidth="1"/>
    <col min="3316" max="3316" width="6.5703125" customWidth="1"/>
    <col min="3317" max="3317" width="59.85546875" customWidth="1"/>
    <col min="3318" max="3318" width="12.28515625" customWidth="1"/>
    <col min="3319" max="3319" width="10.85546875" customWidth="1"/>
    <col min="3320" max="3320" width="12" customWidth="1"/>
    <col min="3321" max="3321" width="10.140625" customWidth="1"/>
    <col min="3569" max="3569" width="6.85546875" customWidth="1"/>
    <col min="3570" max="3570" width="6.7109375" customWidth="1"/>
    <col min="3571" max="3571" width="7.85546875" customWidth="1"/>
    <col min="3572" max="3572" width="6.5703125" customWidth="1"/>
    <col min="3573" max="3573" width="59.85546875" customWidth="1"/>
    <col min="3574" max="3574" width="12.28515625" customWidth="1"/>
    <col min="3575" max="3575" width="10.85546875" customWidth="1"/>
    <col min="3576" max="3576" width="12" customWidth="1"/>
    <col min="3577" max="3577" width="10.140625" customWidth="1"/>
    <col min="3825" max="3825" width="6.85546875" customWidth="1"/>
    <col min="3826" max="3826" width="6.7109375" customWidth="1"/>
    <col min="3827" max="3827" width="7.85546875" customWidth="1"/>
    <col min="3828" max="3828" width="6.5703125" customWidth="1"/>
    <col min="3829" max="3829" width="59.85546875" customWidth="1"/>
    <col min="3830" max="3830" width="12.28515625" customWidth="1"/>
    <col min="3831" max="3831" width="10.85546875" customWidth="1"/>
    <col min="3832" max="3832" width="12" customWidth="1"/>
    <col min="3833" max="3833" width="10.140625" customWidth="1"/>
    <col min="4081" max="4081" width="6.85546875" customWidth="1"/>
    <col min="4082" max="4082" width="6.7109375" customWidth="1"/>
    <col min="4083" max="4083" width="7.85546875" customWidth="1"/>
    <col min="4084" max="4084" width="6.5703125" customWidth="1"/>
    <col min="4085" max="4085" width="59.85546875" customWidth="1"/>
    <col min="4086" max="4086" width="12.28515625" customWidth="1"/>
    <col min="4087" max="4087" width="10.85546875" customWidth="1"/>
    <col min="4088" max="4088" width="12" customWidth="1"/>
    <col min="4089" max="4089" width="10.140625" customWidth="1"/>
    <col min="4337" max="4337" width="6.85546875" customWidth="1"/>
    <col min="4338" max="4338" width="6.7109375" customWidth="1"/>
    <col min="4339" max="4339" width="7.85546875" customWidth="1"/>
    <col min="4340" max="4340" width="6.5703125" customWidth="1"/>
    <col min="4341" max="4341" width="59.85546875" customWidth="1"/>
    <col min="4342" max="4342" width="12.28515625" customWidth="1"/>
    <col min="4343" max="4343" width="10.85546875" customWidth="1"/>
    <col min="4344" max="4344" width="12" customWidth="1"/>
    <col min="4345" max="4345" width="10.140625" customWidth="1"/>
    <col min="4593" max="4593" width="6.85546875" customWidth="1"/>
    <col min="4594" max="4594" width="6.7109375" customWidth="1"/>
    <col min="4595" max="4595" width="7.85546875" customWidth="1"/>
    <col min="4596" max="4596" width="6.5703125" customWidth="1"/>
    <col min="4597" max="4597" width="59.85546875" customWidth="1"/>
    <col min="4598" max="4598" width="12.28515625" customWidth="1"/>
    <col min="4599" max="4599" width="10.85546875" customWidth="1"/>
    <col min="4600" max="4600" width="12" customWidth="1"/>
    <col min="4601" max="4601" width="10.140625" customWidth="1"/>
    <col min="4849" max="4849" width="6.85546875" customWidth="1"/>
    <col min="4850" max="4850" width="6.7109375" customWidth="1"/>
    <col min="4851" max="4851" width="7.85546875" customWidth="1"/>
    <col min="4852" max="4852" width="6.5703125" customWidth="1"/>
    <col min="4853" max="4853" width="59.85546875" customWidth="1"/>
    <col min="4854" max="4854" width="12.28515625" customWidth="1"/>
    <col min="4855" max="4855" width="10.85546875" customWidth="1"/>
    <col min="4856" max="4856" width="12" customWidth="1"/>
    <col min="4857" max="4857" width="10.140625" customWidth="1"/>
    <col min="5105" max="5105" width="6.85546875" customWidth="1"/>
    <col min="5106" max="5106" width="6.7109375" customWidth="1"/>
    <col min="5107" max="5107" width="7.85546875" customWidth="1"/>
    <col min="5108" max="5108" width="6.5703125" customWidth="1"/>
    <col min="5109" max="5109" width="59.85546875" customWidth="1"/>
    <col min="5110" max="5110" width="12.28515625" customWidth="1"/>
    <col min="5111" max="5111" width="10.85546875" customWidth="1"/>
    <col min="5112" max="5112" width="12" customWidth="1"/>
    <col min="5113" max="5113" width="10.140625" customWidth="1"/>
    <col min="5361" max="5361" width="6.85546875" customWidth="1"/>
    <col min="5362" max="5362" width="6.7109375" customWidth="1"/>
    <col min="5363" max="5363" width="7.85546875" customWidth="1"/>
    <col min="5364" max="5364" width="6.5703125" customWidth="1"/>
    <col min="5365" max="5365" width="59.85546875" customWidth="1"/>
    <col min="5366" max="5366" width="12.28515625" customWidth="1"/>
    <col min="5367" max="5367" width="10.85546875" customWidth="1"/>
    <col min="5368" max="5368" width="12" customWidth="1"/>
    <col min="5369" max="5369" width="10.140625" customWidth="1"/>
    <col min="5617" max="5617" width="6.85546875" customWidth="1"/>
    <col min="5618" max="5618" width="6.7109375" customWidth="1"/>
    <col min="5619" max="5619" width="7.85546875" customWidth="1"/>
    <col min="5620" max="5620" width="6.5703125" customWidth="1"/>
    <col min="5621" max="5621" width="59.85546875" customWidth="1"/>
    <col min="5622" max="5622" width="12.28515625" customWidth="1"/>
    <col min="5623" max="5623" width="10.85546875" customWidth="1"/>
    <col min="5624" max="5624" width="12" customWidth="1"/>
    <col min="5625" max="5625" width="10.140625" customWidth="1"/>
    <col min="5873" max="5873" width="6.85546875" customWidth="1"/>
    <col min="5874" max="5874" width="6.7109375" customWidth="1"/>
    <col min="5875" max="5875" width="7.85546875" customWidth="1"/>
    <col min="5876" max="5876" width="6.5703125" customWidth="1"/>
    <col min="5877" max="5877" width="59.85546875" customWidth="1"/>
    <col min="5878" max="5878" width="12.28515625" customWidth="1"/>
    <col min="5879" max="5879" width="10.85546875" customWidth="1"/>
    <col min="5880" max="5880" width="12" customWidth="1"/>
    <col min="5881" max="5881" width="10.140625" customWidth="1"/>
    <col min="6129" max="6129" width="6.85546875" customWidth="1"/>
    <col min="6130" max="6130" width="6.7109375" customWidth="1"/>
    <col min="6131" max="6131" width="7.85546875" customWidth="1"/>
    <col min="6132" max="6132" width="6.5703125" customWidth="1"/>
    <col min="6133" max="6133" width="59.85546875" customWidth="1"/>
    <col min="6134" max="6134" width="12.28515625" customWidth="1"/>
    <col min="6135" max="6135" width="10.85546875" customWidth="1"/>
    <col min="6136" max="6136" width="12" customWidth="1"/>
    <col min="6137" max="6137" width="10.140625" customWidth="1"/>
    <col min="6385" max="6385" width="6.85546875" customWidth="1"/>
    <col min="6386" max="6386" width="6.7109375" customWidth="1"/>
    <col min="6387" max="6387" width="7.85546875" customWidth="1"/>
    <col min="6388" max="6388" width="6.5703125" customWidth="1"/>
    <col min="6389" max="6389" width="59.85546875" customWidth="1"/>
    <col min="6390" max="6390" width="12.28515625" customWidth="1"/>
    <col min="6391" max="6391" width="10.85546875" customWidth="1"/>
    <col min="6392" max="6392" width="12" customWidth="1"/>
    <col min="6393" max="6393" width="10.140625" customWidth="1"/>
    <col min="6641" max="6641" width="6.85546875" customWidth="1"/>
    <col min="6642" max="6642" width="6.7109375" customWidth="1"/>
    <col min="6643" max="6643" width="7.85546875" customWidth="1"/>
    <col min="6644" max="6644" width="6.5703125" customWidth="1"/>
    <col min="6645" max="6645" width="59.85546875" customWidth="1"/>
    <col min="6646" max="6646" width="12.28515625" customWidth="1"/>
    <col min="6647" max="6647" width="10.85546875" customWidth="1"/>
    <col min="6648" max="6648" width="12" customWidth="1"/>
    <col min="6649" max="6649" width="10.140625" customWidth="1"/>
    <col min="6897" max="6897" width="6.85546875" customWidth="1"/>
    <col min="6898" max="6898" width="6.7109375" customWidth="1"/>
    <col min="6899" max="6899" width="7.85546875" customWidth="1"/>
    <col min="6900" max="6900" width="6.5703125" customWidth="1"/>
    <col min="6901" max="6901" width="59.85546875" customWidth="1"/>
    <col min="6902" max="6902" width="12.28515625" customWidth="1"/>
    <col min="6903" max="6903" width="10.85546875" customWidth="1"/>
    <col min="6904" max="6904" width="12" customWidth="1"/>
    <col min="6905" max="6905" width="10.140625" customWidth="1"/>
    <col min="7153" max="7153" width="6.85546875" customWidth="1"/>
    <col min="7154" max="7154" width="6.7109375" customWidth="1"/>
    <col min="7155" max="7155" width="7.85546875" customWidth="1"/>
    <col min="7156" max="7156" width="6.5703125" customWidth="1"/>
    <col min="7157" max="7157" width="59.85546875" customWidth="1"/>
    <col min="7158" max="7158" width="12.28515625" customWidth="1"/>
    <col min="7159" max="7159" width="10.85546875" customWidth="1"/>
    <col min="7160" max="7160" width="12" customWidth="1"/>
    <col min="7161" max="7161" width="10.140625" customWidth="1"/>
    <col min="7409" max="7409" width="6.85546875" customWidth="1"/>
    <col min="7410" max="7410" width="6.7109375" customWidth="1"/>
    <col min="7411" max="7411" width="7.85546875" customWidth="1"/>
    <col min="7412" max="7412" width="6.5703125" customWidth="1"/>
    <col min="7413" max="7413" width="59.85546875" customWidth="1"/>
    <col min="7414" max="7414" width="12.28515625" customWidth="1"/>
    <col min="7415" max="7415" width="10.85546875" customWidth="1"/>
    <col min="7416" max="7416" width="12" customWidth="1"/>
    <col min="7417" max="7417" width="10.140625" customWidth="1"/>
    <col min="7665" max="7665" width="6.85546875" customWidth="1"/>
    <col min="7666" max="7666" width="6.7109375" customWidth="1"/>
    <col min="7667" max="7667" width="7.85546875" customWidth="1"/>
    <col min="7668" max="7668" width="6.5703125" customWidth="1"/>
    <col min="7669" max="7669" width="59.85546875" customWidth="1"/>
    <col min="7670" max="7670" width="12.28515625" customWidth="1"/>
    <col min="7671" max="7671" width="10.85546875" customWidth="1"/>
    <col min="7672" max="7672" width="12" customWidth="1"/>
    <col min="7673" max="7673" width="10.140625" customWidth="1"/>
    <col min="7921" max="7921" width="6.85546875" customWidth="1"/>
    <col min="7922" max="7922" width="6.7109375" customWidth="1"/>
    <col min="7923" max="7923" width="7.85546875" customWidth="1"/>
    <col min="7924" max="7924" width="6.5703125" customWidth="1"/>
    <col min="7925" max="7925" width="59.85546875" customWidth="1"/>
    <col min="7926" max="7926" width="12.28515625" customWidth="1"/>
    <col min="7927" max="7927" width="10.85546875" customWidth="1"/>
    <col min="7928" max="7928" width="12" customWidth="1"/>
    <col min="7929" max="7929" width="10.140625" customWidth="1"/>
    <col min="8177" max="8177" width="6.85546875" customWidth="1"/>
    <col min="8178" max="8178" width="6.7109375" customWidth="1"/>
    <col min="8179" max="8179" width="7.85546875" customWidth="1"/>
    <col min="8180" max="8180" width="6.5703125" customWidth="1"/>
    <col min="8181" max="8181" width="59.85546875" customWidth="1"/>
    <col min="8182" max="8182" width="12.28515625" customWidth="1"/>
    <col min="8183" max="8183" width="10.85546875" customWidth="1"/>
    <col min="8184" max="8184" width="12" customWidth="1"/>
    <col min="8185" max="8185" width="10.140625" customWidth="1"/>
    <col min="8433" max="8433" width="6.85546875" customWidth="1"/>
    <col min="8434" max="8434" width="6.7109375" customWidth="1"/>
    <col min="8435" max="8435" width="7.85546875" customWidth="1"/>
    <col min="8436" max="8436" width="6.5703125" customWidth="1"/>
    <col min="8437" max="8437" width="59.85546875" customWidth="1"/>
    <col min="8438" max="8438" width="12.28515625" customWidth="1"/>
    <col min="8439" max="8439" width="10.85546875" customWidth="1"/>
    <col min="8440" max="8440" width="12" customWidth="1"/>
    <col min="8441" max="8441" width="10.140625" customWidth="1"/>
    <col min="8689" max="8689" width="6.85546875" customWidth="1"/>
    <col min="8690" max="8690" width="6.7109375" customWidth="1"/>
    <col min="8691" max="8691" width="7.85546875" customWidth="1"/>
    <col min="8692" max="8692" width="6.5703125" customWidth="1"/>
    <col min="8693" max="8693" width="59.85546875" customWidth="1"/>
    <col min="8694" max="8694" width="12.28515625" customWidth="1"/>
    <col min="8695" max="8695" width="10.85546875" customWidth="1"/>
    <col min="8696" max="8696" width="12" customWidth="1"/>
    <col min="8697" max="8697" width="10.140625" customWidth="1"/>
    <col min="8945" max="8945" width="6.85546875" customWidth="1"/>
    <col min="8946" max="8946" width="6.7109375" customWidth="1"/>
    <col min="8947" max="8947" width="7.85546875" customWidth="1"/>
    <col min="8948" max="8948" width="6.5703125" customWidth="1"/>
    <col min="8949" max="8949" width="59.85546875" customWidth="1"/>
    <col min="8950" max="8950" width="12.28515625" customWidth="1"/>
    <col min="8951" max="8951" width="10.85546875" customWidth="1"/>
    <col min="8952" max="8952" width="12" customWidth="1"/>
    <col min="8953" max="8953" width="10.140625" customWidth="1"/>
    <col min="9201" max="9201" width="6.85546875" customWidth="1"/>
    <col min="9202" max="9202" width="6.7109375" customWidth="1"/>
    <col min="9203" max="9203" width="7.85546875" customWidth="1"/>
    <col min="9204" max="9204" width="6.5703125" customWidth="1"/>
    <col min="9205" max="9205" width="59.85546875" customWidth="1"/>
    <col min="9206" max="9206" width="12.28515625" customWidth="1"/>
    <col min="9207" max="9207" width="10.85546875" customWidth="1"/>
    <col min="9208" max="9208" width="12" customWidth="1"/>
    <col min="9209" max="9209" width="10.140625" customWidth="1"/>
    <col min="9457" max="9457" width="6.85546875" customWidth="1"/>
    <col min="9458" max="9458" width="6.7109375" customWidth="1"/>
    <col min="9459" max="9459" width="7.85546875" customWidth="1"/>
    <col min="9460" max="9460" width="6.5703125" customWidth="1"/>
    <col min="9461" max="9461" width="59.85546875" customWidth="1"/>
    <col min="9462" max="9462" width="12.28515625" customWidth="1"/>
    <col min="9463" max="9463" width="10.85546875" customWidth="1"/>
    <col min="9464" max="9464" width="12" customWidth="1"/>
    <col min="9465" max="9465" width="10.140625" customWidth="1"/>
    <col min="9713" max="9713" width="6.85546875" customWidth="1"/>
    <col min="9714" max="9714" width="6.7109375" customWidth="1"/>
    <col min="9715" max="9715" width="7.85546875" customWidth="1"/>
    <col min="9716" max="9716" width="6.5703125" customWidth="1"/>
    <col min="9717" max="9717" width="59.85546875" customWidth="1"/>
    <col min="9718" max="9718" width="12.28515625" customWidth="1"/>
    <col min="9719" max="9719" width="10.85546875" customWidth="1"/>
    <col min="9720" max="9720" width="12" customWidth="1"/>
    <col min="9721" max="9721" width="10.140625" customWidth="1"/>
    <col min="9969" max="9969" width="6.85546875" customWidth="1"/>
    <col min="9970" max="9970" width="6.7109375" customWidth="1"/>
    <col min="9971" max="9971" width="7.85546875" customWidth="1"/>
    <col min="9972" max="9972" width="6.5703125" customWidth="1"/>
    <col min="9973" max="9973" width="59.85546875" customWidth="1"/>
    <col min="9974" max="9974" width="12.28515625" customWidth="1"/>
    <col min="9975" max="9975" width="10.85546875" customWidth="1"/>
    <col min="9976" max="9976" width="12" customWidth="1"/>
    <col min="9977" max="9977" width="10.140625" customWidth="1"/>
    <col min="10225" max="10225" width="6.85546875" customWidth="1"/>
    <col min="10226" max="10226" width="6.7109375" customWidth="1"/>
    <col min="10227" max="10227" width="7.85546875" customWidth="1"/>
    <col min="10228" max="10228" width="6.5703125" customWidth="1"/>
    <col min="10229" max="10229" width="59.85546875" customWidth="1"/>
    <col min="10230" max="10230" width="12.28515625" customWidth="1"/>
    <col min="10231" max="10231" width="10.85546875" customWidth="1"/>
    <col min="10232" max="10232" width="12" customWidth="1"/>
    <col min="10233" max="10233" width="10.140625" customWidth="1"/>
    <col min="10481" max="10481" width="6.85546875" customWidth="1"/>
    <col min="10482" max="10482" width="6.7109375" customWidth="1"/>
    <col min="10483" max="10483" width="7.85546875" customWidth="1"/>
    <col min="10484" max="10484" width="6.5703125" customWidth="1"/>
    <col min="10485" max="10485" width="59.85546875" customWidth="1"/>
    <col min="10486" max="10486" width="12.28515625" customWidth="1"/>
    <col min="10487" max="10487" width="10.85546875" customWidth="1"/>
    <col min="10488" max="10488" width="12" customWidth="1"/>
    <col min="10489" max="10489" width="10.140625" customWidth="1"/>
    <col min="10737" max="10737" width="6.85546875" customWidth="1"/>
    <col min="10738" max="10738" width="6.7109375" customWidth="1"/>
    <col min="10739" max="10739" width="7.85546875" customWidth="1"/>
    <col min="10740" max="10740" width="6.5703125" customWidth="1"/>
    <col min="10741" max="10741" width="59.85546875" customWidth="1"/>
    <col min="10742" max="10742" width="12.28515625" customWidth="1"/>
    <col min="10743" max="10743" width="10.85546875" customWidth="1"/>
    <col min="10744" max="10744" width="12" customWidth="1"/>
    <col min="10745" max="10745" width="10.140625" customWidth="1"/>
    <col min="10993" max="10993" width="6.85546875" customWidth="1"/>
    <col min="10994" max="10994" width="6.7109375" customWidth="1"/>
    <col min="10995" max="10995" width="7.85546875" customWidth="1"/>
    <col min="10996" max="10996" width="6.5703125" customWidth="1"/>
    <col min="10997" max="10997" width="59.85546875" customWidth="1"/>
    <col min="10998" max="10998" width="12.28515625" customWidth="1"/>
    <col min="10999" max="10999" width="10.85546875" customWidth="1"/>
    <col min="11000" max="11000" width="12" customWidth="1"/>
    <col min="11001" max="11001" width="10.140625" customWidth="1"/>
    <col min="11249" max="11249" width="6.85546875" customWidth="1"/>
    <col min="11250" max="11250" width="6.7109375" customWidth="1"/>
    <col min="11251" max="11251" width="7.85546875" customWidth="1"/>
    <col min="11252" max="11252" width="6.5703125" customWidth="1"/>
    <col min="11253" max="11253" width="59.85546875" customWidth="1"/>
    <col min="11254" max="11254" width="12.28515625" customWidth="1"/>
    <col min="11255" max="11255" width="10.85546875" customWidth="1"/>
    <col min="11256" max="11256" width="12" customWidth="1"/>
    <col min="11257" max="11257" width="10.140625" customWidth="1"/>
    <col min="11505" max="11505" width="6.85546875" customWidth="1"/>
    <col min="11506" max="11506" width="6.7109375" customWidth="1"/>
    <col min="11507" max="11507" width="7.85546875" customWidth="1"/>
    <col min="11508" max="11508" width="6.5703125" customWidth="1"/>
    <col min="11509" max="11509" width="59.85546875" customWidth="1"/>
    <col min="11510" max="11510" width="12.28515625" customWidth="1"/>
    <col min="11511" max="11511" width="10.85546875" customWidth="1"/>
    <col min="11512" max="11512" width="12" customWidth="1"/>
    <col min="11513" max="11513" width="10.140625" customWidth="1"/>
    <col min="11761" max="11761" width="6.85546875" customWidth="1"/>
    <col min="11762" max="11762" width="6.7109375" customWidth="1"/>
    <col min="11763" max="11763" width="7.85546875" customWidth="1"/>
    <col min="11764" max="11764" width="6.5703125" customWidth="1"/>
    <col min="11765" max="11765" width="59.85546875" customWidth="1"/>
    <col min="11766" max="11766" width="12.28515625" customWidth="1"/>
    <col min="11767" max="11767" width="10.85546875" customWidth="1"/>
    <col min="11768" max="11768" width="12" customWidth="1"/>
    <col min="11769" max="11769" width="10.140625" customWidth="1"/>
    <col min="12017" max="12017" width="6.85546875" customWidth="1"/>
    <col min="12018" max="12018" width="6.7109375" customWidth="1"/>
    <col min="12019" max="12019" width="7.85546875" customWidth="1"/>
    <col min="12020" max="12020" width="6.5703125" customWidth="1"/>
    <col min="12021" max="12021" width="59.85546875" customWidth="1"/>
    <col min="12022" max="12022" width="12.28515625" customWidth="1"/>
    <col min="12023" max="12023" width="10.85546875" customWidth="1"/>
    <col min="12024" max="12024" width="12" customWidth="1"/>
    <col min="12025" max="12025" width="10.140625" customWidth="1"/>
    <col min="12273" max="12273" width="6.85546875" customWidth="1"/>
    <col min="12274" max="12274" width="6.7109375" customWidth="1"/>
    <col min="12275" max="12275" width="7.85546875" customWidth="1"/>
    <col min="12276" max="12276" width="6.5703125" customWidth="1"/>
    <col min="12277" max="12277" width="59.85546875" customWidth="1"/>
    <col min="12278" max="12278" width="12.28515625" customWidth="1"/>
    <col min="12279" max="12279" width="10.85546875" customWidth="1"/>
    <col min="12280" max="12280" width="12" customWidth="1"/>
    <col min="12281" max="12281" width="10.140625" customWidth="1"/>
    <col min="12529" max="12529" width="6.85546875" customWidth="1"/>
    <col min="12530" max="12530" width="6.7109375" customWidth="1"/>
    <col min="12531" max="12531" width="7.85546875" customWidth="1"/>
    <col min="12532" max="12532" width="6.5703125" customWidth="1"/>
    <col min="12533" max="12533" width="59.85546875" customWidth="1"/>
    <col min="12534" max="12534" width="12.28515625" customWidth="1"/>
    <col min="12535" max="12535" width="10.85546875" customWidth="1"/>
    <col min="12536" max="12536" width="12" customWidth="1"/>
    <col min="12537" max="12537" width="10.140625" customWidth="1"/>
    <col min="12785" max="12785" width="6.85546875" customWidth="1"/>
    <col min="12786" max="12786" width="6.7109375" customWidth="1"/>
    <col min="12787" max="12787" width="7.85546875" customWidth="1"/>
    <col min="12788" max="12788" width="6.5703125" customWidth="1"/>
    <col min="12789" max="12789" width="59.85546875" customWidth="1"/>
    <col min="12790" max="12790" width="12.28515625" customWidth="1"/>
    <col min="12791" max="12791" width="10.85546875" customWidth="1"/>
    <col min="12792" max="12792" width="12" customWidth="1"/>
    <col min="12793" max="12793" width="10.140625" customWidth="1"/>
    <col min="13041" max="13041" width="6.85546875" customWidth="1"/>
    <col min="13042" max="13042" width="6.7109375" customWidth="1"/>
    <col min="13043" max="13043" width="7.85546875" customWidth="1"/>
    <col min="13044" max="13044" width="6.5703125" customWidth="1"/>
    <col min="13045" max="13045" width="59.85546875" customWidth="1"/>
    <col min="13046" max="13046" width="12.28515625" customWidth="1"/>
    <col min="13047" max="13047" width="10.85546875" customWidth="1"/>
    <col min="13048" max="13048" width="12" customWidth="1"/>
    <col min="13049" max="13049" width="10.140625" customWidth="1"/>
    <col min="13297" max="13297" width="6.85546875" customWidth="1"/>
    <col min="13298" max="13298" width="6.7109375" customWidth="1"/>
    <col min="13299" max="13299" width="7.85546875" customWidth="1"/>
    <col min="13300" max="13300" width="6.5703125" customWidth="1"/>
    <col min="13301" max="13301" width="59.85546875" customWidth="1"/>
    <col min="13302" max="13302" width="12.28515625" customWidth="1"/>
    <col min="13303" max="13303" width="10.85546875" customWidth="1"/>
    <col min="13304" max="13304" width="12" customWidth="1"/>
    <col min="13305" max="13305" width="10.140625" customWidth="1"/>
    <col min="13553" max="13553" width="6.85546875" customWidth="1"/>
    <col min="13554" max="13554" width="6.7109375" customWidth="1"/>
    <col min="13555" max="13555" width="7.85546875" customWidth="1"/>
    <col min="13556" max="13556" width="6.5703125" customWidth="1"/>
    <col min="13557" max="13557" width="59.85546875" customWidth="1"/>
    <col min="13558" max="13558" width="12.28515625" customWidth="1"/>
    <col min="13559" max="13559" width="10.85546875" customWidth="1"/>
    <col min="13560" max="13560" width="12" customWidth="1"/>
    <col min="13561" max="13561" width="10.140625" customWidth="1"/>
    <col min="13809" max="13809" width="6.85546875" customWidth="1"/>
    <col min="13810" max="13810" width="6.7109375" customWidth="1"/>
    <col min="13811" max="13811" width="7.85546875" customWidth="1"/>
    <col min="13812" max="13812" width="6.5703125" customWidth="1"/>
    <col min="13813" max="13813" width="59.85546875" customWidth="1"/>
    <col min="13814" max="13814" width="12.28515625" customWidth="1"/>
    <col min="13815" max="13815" width="10.85546875" customWidth="1"/>
    <col min="13816" max="13816" width="12" customWidth="1"/>
    <col min="13817" max="13817" width="10.140625" customWidth="1"/>
    <col min="14065" max="14065" width="6.85546875" customWidth="1"/>
    <col min="14066" max="14066" width="6.7109375" customWidth="1"/>
    <col min="14067" max="14067" width="7.85546875" customWidth="1"/>
    <col min="14068" max="14068" width="6.5703125" customWidth="1"/>
    <col min="14069" max="14069" width="59.85546875" customWidth="1"/>
    <col min="14070" max="14070" width="12.28515625" customWidth="1"/>
    <col min="14071" max="14071" width="10.85546875" customWidth="1"/>
    <col min="14072" max="14072" width="12" customWidth="1"/>
    <col min="14073" max="14073" width="10.140625" customWidth="1"/>
    <col min="14321" max="14321" width="6.85546875" customWidth="1"/>
    <col min="14322" max="14322" width="6.7109375" customWidth="1"/>
    <col min="14323" max="14323" width="7.85546875" customWidth="1"/>
    <col min="14324" max="14324" width="6.5703125" customWidth="1"/>
    <col min="14325" max="14325" width="59.85546875" customWidth="1"/>
    <col min="14326" max="14326" width="12.28515625" customWidth="1"/>
    <col min="14327" max="14327" width="10.85546875" customWidth="1"/>
    <col min="14328" max="14328" width="12" customWidth="1"/>
    <col min="14329" max="14329" width="10.140625" customWidth="1"/>
    <col min="14577" max="14577" width="6.85546875" customWidth="1"/>
    <col min="14578" max="14578" width="6.7109375" customWidth="1"/>
    <col min="14579" max="14579" width="7.85546875" customWidth="1"/>
    <col min="14580" max="14580" width="6.5703125" customWidth="1"/>
    <col min="14581" max="14581" width="59.85546875" customWidth="1"/>
    <col min="14582" max="14582" width="12.28515625" customWidth="1"/>
    <col min="14583" max="14583" width="10.85546875" customWidth="1"/>
    <col min="14584" max="14584" width="12" customWidth="1"/>
    <col min="14585" max="14585" width="10.140625" customWidth="1"/>
    <col min="14833" max="14833" width="6.85546875" customWidth="1"/>
    <col min="14834" max="14834" width="6.7109375" customWidth="1"/>
    <col min="14835" max="14835" width="7.85546875" customWidth="1"/>
    <col min="14836" max="14836" width="6.5703125" customWidth="1"/>
    <col min="14837" max="14837" width="59.85546875" customWidth="1"/>
    <col min="14838" max="14838" width="12.28515625" customWidth="1"/>
    <col min="14839" max="14839" width="10.85546875" customWidth="1"/>
    <col min="14840" max="14840" width="12" customWidth="1"/>
    <col min="14841" max="14841" width="10.140625" customWidth="1"/>
    <col min="15089" max="15089" width="6.85546875" customWidth="1"/>
    <col min="15090" max="15090" width="6.7109375" customWidth="1"/>
    <col min="15091" max="15091" width="7.85546875" customWidth="1"/>
    <col min="15092" max="15092" width="6.5703125" customWidth="1"/>
    <col min="15093" max="15093" width="59.85546875" customWidth="1"/>
    <col min="15094" max="15094" width="12.28515625" customWidth="1"/>
    <col min="15095" max="15095" width="10.85546875" customWidth="1"/>
    <col min="15096" max="15096" width="12" customWidth="1"/>
    <col min="15097" max="15097" width="10.140625" customWidth="1"/>
    <col min="15345" max="15345" width="6.85546875" customWidth="1"/>
    <col min="15346" max="15346" width="6.7109375" customWidth="1"/>
    <col min="15347" max="15347" width="7.85546875" customWidth="1"/>
    <col min="15348" max="15348" width="6.5703125" customWidth="1"/>
    <col min="15349" max="15349" width="59.85546875" customWidth="1"/>
    <col min="15350" max="15350" width="12.28515625" customWidth="1"/>
    <col min="15351" max="15351" width="10.85546875" customWidth="1"/>
    <col min="15352" max="15352" width="12" customWidth="1"/>
    <col min="15353" max="15353" width="10.140625" customWidth="1"/>
    <col min="15601" max="15601" width="6.85546875" customWidth="1"/>
    <col min="15602" max="15602" width="6.7109375" customWidth="1"/>
    <col min="15603" max="15603" width="7.85546875" customWidth="1"/>
    <col min="15604" max="15604" width="6.5703125" customWidth="1"/>
    <col min="15605" max="15605" width="59.85546875" customWidth="1"/>
    <col min="15606" max="15606" width="12.28515625" customWidth="1"/>
    <col min="15607" max="15607" width="10.85546875" customWidth="1"/>
    <col min="15608" max="15608" width="12" customWidth="1"/>
    <col min="15609" max="15609" width="10.140625" customWidth="1"/>
    <col min="15857" max="15857" width="6.85546875" customWidth="1"/>
    <col min="15858" max="15858" width="6.7109375" customWidth="1"/>
    <col min="15859" max="15859" width="7.85546875" customWidth="1"/>
    <col min="15860" max="15860" width="6.5703125" customWidth="1"/>
    <col min="15861" max="15861" width="59.85546875" customWidth="1"/>
    <col min="15862" max="15862" width="12.28515625" customWidth="1"/>
    <col min="15863" max="15863" width="10.85546875" customWidth="1"/>
    <col min="15864" max="15864" width="12" customWidth="1"/>
    <col min="15865" max="15865" width="10.140625" customWidth="1"/>
    <col min="16113" max="16113" width="6.85546875" customWidth="1"/>
    <col min="16114" max="16114" width="6.7109375" customWidth="1"/>
    <col min="16115" max="16115" width="7.85546875" customWidth="1"/>
    <col min="16116" max="16116" width="6.5703125" customWidth="1"/>
    <col min="16117" max="16117" width="59.85546875" customWidth="1"/>
    <col min="16118" max="16118" width="12.28515625" customWidth="1"/>
    <col min="16119" max="16119" width="10.85546875" customWidth="1"/>
    <col min="16120" max="16120" width="12" customWidth="1"/>
    <col min="16121" max="16121" width="10.140625" customWidth="1"/>
  </cols>
  <sheetData>
    <row r="3" spans="1:9" s="5" customFormat="1" ht="12.75">
      <c r="A3" s="1" t="s">
        <v>0</v>
      </c>
      <c r="B3" s="2"/>
      <c r="C3" s="2"/>
      <c r="D3" s="3"/>
      <c r="E3" s="4" t="s">
        <v>1</v>
      </c>
      <c r="F3" s="64"/>
      <c r="G3" s="64"/>
      <c r="H3" s="64"/>
      <c r="I3" s="64"/>
    </row>
    <row r="4" spans="1:9" s="5" customFormat="1" ht="36">
      <c r="A4" s="6" t="s">
        <v>2</v>
      </c>
      <c r="B4" s="6" t="s">
        <v>3</v>
      </c>
      <c r="C4" s="6" t="s">
        <v>4</v>
      </c>
      <c r="D4" s="7" t="s">
        <v>5</v>
      </c>
      <c r="E4" s="8"/>
      <c r="F4" s="65" t="s">
        <v>410</v>
      </c>
      <c r="G4" s="65" t="s">
        <v>430</v>
      </c>
      <c r="H4" s="65" t="s">
        <v>426</v>
      </c>
      <c r="I4" s="65" t="s">
        <v>416</v>
      </c>
    </row>
    <row r="5" spans="1:9" s="5" customFormat="1" ht="12.75">
      <c r="A5" s="9" t="s">
        <v>6</v>
      </c>
      <c r="B5" s="9" t="s">
        <v>6</v>
      </c>
      <c r="C5" s="9"/>
      <c r="D5" s="7" t="s">
        <v>7</v>
      </c>
      <c r="E5" s="10"/>
      <c r="F5" s="66"/>
      <c r="G5" s="66"/>
      <c r="H5" s="66"/>
      <c r="I5" s="66"/>
    </row>
    <row r="6" spans="1:9" s="13" customFormat="1" ht="12.75">
      <c r="A6" s="41">
        <v>1</v>
      </c>
      <c r="B6" s="41">
        <v>2</v>
      </c>
      <c r="C6" s="41">
        <v>3</v>
      </c>
      <c r="D6" s="41">
        <v>4</v>
      </c>
      <c r="E6" s="42">
        <v>5</v>
      </c>
      <c r="F6" s="12">
        <v>6</v>
      </c>
      <c r="G6" s="12">
        <v>7</v>
      </c>
      <c r="H6" s="12">
        <v>8</v>
      </c>
      <c r="I6" s="12">
        <v>8</v>
      </c>
    </row>
    <row r="7" spans="1:9" s="17" customFormat="1" ht="12.75">
      <c r="A7" s="11"/>
      <c r="B7" s="14"/>
      <c r="C7" s="14"/>
      <c r="D7" s="15"/>
      <c r="E7" s="16" t="s">
        <v>8</v>
      </c>
      <c r="F7" s="67"/>
      <c r="G7" s="67"/>
      <c r="H7" s="67"/>
      <c r="I7" s="67"/>
    </row>
    <row r="8" spans="1:9" s="21" customFormat="1" ht="13.5">
      <c r="A8" s="18">
        <v>710000</v>
      </c>
      <c r="B8" s="18"/>
      <c r="C8" s="18"/>
      <c r="D8" s="19">
        <v>1</v>
      </c>
      <c r="E8" s="20" t="s">
        <v>9</v>
      </c>
      <c r="F8" s="68">
        <f t="shared" ref="F8" si="0">SUM(F9+F19+F27)</f>
        <v>10529500</v>
      </c>
      <c r="G8" s="68">
        <f t="shared" ref="G8" si="1">SUM(G9+G19+G27)</f>
        <v>7711792.6599999992</v>
      </c>
      <c r="H8" s="68">
        <f t="shared" ref="H8" si="2">SUM(H9+H19+H27)</f>
        <v>9254151.1920000017</v>
      </c>
      <c r="I8" s="68">
        <f>SUM(G8/(F8/100))</f>
        <v>73.239875207749648</v>
      </c>
    </row>
    <row r="9" spans="1:9" s="25" customFormat="1" ht="13.5">
      <c r="A9" s="22">
        <v>714100</v>
      </c>
      <c r="B9" s="22"/>
      <c r="C9" s="22"/>
      <c r="D9" s="23" t="s">
        <v>10</v>
      </c>
      <c r="E9" s="24" t="s">
        <v>11</v>
      </c>
      <c r="F9" s="69">
        <f t="shared" ref="F9" si="3">SUM(F10+F14+F16)</f>
        <v>1549500</v>
      </c>
      <c r="G9" s="69">
        <f t="shared" ref="G9" si="4">SUM(G10+G14+G16)</f>
        <v>1141933.57</v>
      </c>
      <c r="H9" s="69">
        <f t="shared" ref="H9" si="5">SUM(H10+H14+H16)</f>
        <v>1370320.284</v>
      </c>
      <c r="I9" s="68">
        <f t="shared" ref="I9:I72" si="6">SUM(G9/(F9/100))</f>
        <v>73.696906744111004</v>
      </c>
    </row>
    <row r="10" spans="1:9" s="25" customFormat="1" ht="13.5">
      <c r="A10" s="22"/>
      <c r="B10" s="22">
        <v>714110</v>
      </c>
      <c r="C10" s="22"/>
      <c r="D10" s="23" t="s">
        <v>12</v>
      </c>
      <c r="E10" s="24" t="s">
        <v>13</v>
      </c>
      <c r="F10" s="70">
        <f t="shared" ref="F10" si="7">SUM(F11+F12+F13)</f>
        <v>280000</v>
      </c>
      <c r="G10" s="70">
        <f t="shared" ref="G10" si="8">SUM(G11+G12+G13)</f>
        <v>298434.2</v>
      </c>
      <c r="H10" s="70">
        <f t="shared" ref="H10" si="9">SUM(H11+H12+H13)</f>
        <v>358121.04</v>
      </c>
      <c r="I10" s="68">
        <f t="shared" si="6"/>
        <v>106.58364285714286</v>
      </c>
    </row>
    <row r="11" spans="1:9" s="29" customFormat="1" ht="13.5">
      <c r="A11" s="26"/>
      <c r="B11" s="26"/>
      <c r="C11" s="26">
        <v>714111</v>
      </c>
      <c r="D11" s="27" t="s">
        <v>14</v>
      </c>
      <c r="E11" s="28" t="s">
        <v>15</v>
      </c>
      <c r="F11" s="71">
        <v>40000</v>
      </c>
      <c r="G11" s="71">
        <v>29083.83</v>
      </c>
      <c r="H11" s="71">
        <f>SUM(G11/10)*12</f>
        <v>34900.596000000005</v>
      </c>
      <c r="I11" s="68">
        <f t="shared" si="6"/>
        <v>72.709575000000001</v>
      </c>
    </row>
    <row r="12" spans="1:9" s="29" customFormat="1" ht="13.5">
      <c r="A12" s="26"/>
      <c r="B12" s="26"/>
      <c r="C12" s="26">
        <v>714112</v>
      </c>
      <c r="D12" s="27" t="s">
        <v>16</v>
      </c>
      <c r="E12" s="28" t="s">
        <v>17</v>
      </c>
      <c r="F12" s="71">
        <v>40000</v>
      </c>
      <c r="G12" s="71">
        <v>35718.769999999997</v>
      </c>
      <c r="H12" s="71">
        <f t="shared" ref="H12:H13" si="10">SUM(G12/10)*12</f>
        <v>42862.52399999999</v>
      </c>
      <c r="I12" s="68">
        <f t="shared" si="6"/>
        <v>89.296924999999987</v>
      </c>
    </row>
    <row r="13" spans="1:9" s="29" customFormat="1" ht="13.5">
      <c r="A13" s="26"/>
      <c r="B13" s="26"/>
      <c r="C13" s="26">
        <v>714113</v>
      </c>
      <c r="D13" s="27" t="s">
        <v>18</v>
      </c>
      <c r="E13" s="28" t="s">
        <v>19</v>
      </c>
      <c r="F13" s="71">
        <v>200000</v>
      </c>
      <c r="G13" s="71">
        <v>233631.6</v>
      </c>
      <c r="H13" s="71">
        <f t="shared" si="10"/>
        <v>280357.92</v>
      </c>
      <c r="I13" s="68">
        <f t="shared" si="6"/>
        <v>116.8158</v>
      </c>
    </row>
    <row r="14" spans="1:9" s="25" customFormat="1" ht="13.5">
      <c r="A14" s="22"/>
      <c r="B14" s="22">
        <v>714120</v>
      </c>
      <c r="C14" s="22"/>
      <c r="D14" s="23" t="s">
        <v>20</v>
      </c>
      <c r="E14" s="24" t="s">
        <v>21</v>
      </c>
      <c r="F14" s="69">
        <f t="shared" ref="F14:H14" si="11">SUM(F15)</f>
        <v>20000</v>
      </c>
      <c r="G14" s="69">
        <f t="shared" si="11"/>
        <v>17360.64</v>
      </c>
      <c r="H14" s="69">
        <f t="shared" si="11"/>
        <v>20832.767999999996</v>
      </c>
      <c r="I14" s="68">
        <f t="shared" si="6"/>
        <v>86.803200000000004</v>
      </c>
    </row>
    <row r="15" spans="1:9" s="29" customFormat="1" ht="13.5">
      <c r="A15" s="26"/>
      <c r="B15" s="26"/>
      <c r="C15" s="26">
        <v>714121</v>
      </c>
      <c r="D15" s="27" t="s">
        <v>22</v>
      </c>
      <c r="E15" s="28" t="s">
        <v>21</v>
      </c>
      <c r="F15" s="71">
        <v>20000</v>
      </c>
      <c r="G15" s="71">
        <v>17360.64</v>
      </c>
      <c r="H15" s="71">
        <f>SUM(G15/10)*12</f>
        <v>20832.767999999996</v>
      </c>
      <c r="I15" s="68">
        <f t="shared" si="6"/>
        <v>86.803200000000004</v>
      </c>
    </row>
    <row r="16" spans="1:9" s="25" customFormat="1" ht="13.5">
      <c r="A16" s="22"/>
      <c r="B16" s="22">
        <v>714130</v>
      </c>
      <c r="C16" s="22"/>
      <c r="D16" s="23" t="s">
        <v>23</v>
      </c>
      <c r="E16" s="24" t="s">
        <v>24</v>
      </c>
      <c r="F16" s="69">
        <f t="shared" ref="F16" si="12">SUM(F17+F18)</f>
        <v>1249500</v>
      </c>
      <c r="G16" s="69">
        <f t="shared" ref="G16" si="13">SUM(G17+G18)</f>
        <v>826138.73</v>
      </c>
      <c r="H16" s="69">
        <f t="shared" ref="H16" si="14">SUM(H17+H18)</f>
        <v>991366.47600000002</v>
      </c>
      <c r="I16" s="68">
        <f t="shared" si="6"/>
        <v>66.117545418167268</v>
      </c>
    </row>
    <row r="17" spans="1:9" s="29" customFormat="1" ht="13.5">
      <c r="A17" s="26"/>
      <c r="B17" s="26"/>
      <c r="C17" s="26">
        <v>714131</v>
      </c>
      <c r="D17" s="27" t="s">
        <v>25</v>
      </c>
      <c r="E17" s="28" t="s">
        <v>26</v>
      </c>
      <c r="F17" s="71">
        <v>400000</v>
      </c>
      <c r="G17" s="71">
        <v>387621.72</v>
      </c>
      <c r="H17" s="71">
        <f>SUM(G17/10)*12</f>
        <v>465146.06400000001</v>
      </c>
      <c r="I17" s="68">
        <f t="shared" si="6"/>
        <v>96.905429999999996</v>
      </c>
    </row>
    <row r="18" spans="1:9" s="29" customFormat="1" ht="13.5">
      <c r="A18" s="26"/>
      <c r="B18" s="26"/>
      <c r="C18" s="26">
        <v>714132</v>
      </c>
      <c r="D18" s="27" t="s">
        <v>27</v>
      </c>
      <c r="E18" s="28" t="s">
        <v>28</v>
      </c>
      <c r="F18" s="71">
        <v>849500</v>
      </c>
      <c r="G18" s="71">
        <v>438517.01</v>
      </c>
      <c r="H18" s="71">
        <f>SUM(G18/10)*12</f>
        <v>526220.41200000001</v>
      </c>
      <c r="I18" s="68">
        <f t="shared" si="6"/>
        <v>51.620601530311951</v>
      </c>
    </row>
    <row r="19" spans="1:9" s="25" customFormat="1" ht="13.5">
      <c r="A19" s="22">
        <v>716100</v>
      </c>
      <c r="B19" s="22"/>
      <c r="C19" s="22"/>
      <c r="D19" s="23" t="s">
        <v>29</v>
      </c>
      <c r="E19" s="24" t="s">
        <v>30</v>
      </c>
      <c r="F19" s="69">
        <f t="shared" ref="F19:H19" si="15">SUM(F20)</f>
        <v>2180000</v>
      </c>
      <c r="G19" s="69">
        <f t="shared" si="15"/>
        <v>2041764.9399999997</v>
      </c>
      <c r="H19" s="69">
        <f t="shared" si="15"/>
        <v>2450117.9280000003</v>
      </c>
      <c r="I19" s="68">
        <f t="shared" si="6"/>
        <v>93.658942201834847</v>
      </c>
    </row>
    <row r="20" spans="1:9" s="25" customFormat="1" ht="13.5">
      <c r="A20" s="22"/>
      <c r="B20" s="22">
        <v>716110</v>
      </c>
      <c r="C20" s="22"/>
      <c r="D20" s="23" t="s">
        <v>31</v>
      </c>
      <c r="E20" s="24" t="s">
        <v>32</v>
      </c>
      <c r="F20" s="69">
        <f t="shared" ref="F20" si="16">SUM(F21:F26)</f>
        <v>2180000</v>
      </c>
      <c r="G20" s="69">
        <f t="shared" ref="G20" si="17">SUM(G21:G26)</f>
        <v>2041764.9399999997</v>
      </c>
      <c r="H20" s="69">
        <f t="shared" ref="H20" si="18">SUM(H21:H26)</f>
        <v>2450117.9280000003</v>
      </c>
      <c r="I20" s="68">
        <f t="shared" si="6"/>
        <v>93.658942201834847</v>
      </c>
    </row>
    <row r="21" spans="1:9" s="29" customFormat="1" ht="13.5">
      <c r="A21" s="26"/>
      <c r="B21" s="26"/>
      <c r="C21" s="26">
        <v>716111</v>
      </c>
      <c r="D21" s="27" t="s">
        <v>33</v>
      </c>
      <c r="E21" s="28" t="s">
        <v>34</v>
      </c>
      <c r="F21" s="71">
        <v>1560000</v>
      </c>
      <c r="G21" s="71">
        <v>1504397.17</v>
      </c>
      <c r="H21" s="71">
        <f t="shared" ref="H21:H26" si="19">SUM(G21/10)*12</f>
        <v>1805276.6040000001</v>
      </c>
      <c r="I21" s="68">
        <f t="shared" si="6"/>
        <v>96.435716025641014</v>
      </c>
    </row>
    <row r="22" spans="1:9" s="29" customFormat="1" ht="13.5">
      <c r="A22" s="26"/>
      <c r="B22" s="26"/>
      <c r="C22" s="26">
        <v>716112</v>
      </c>
      <c r="D22" s="27" t="s">
        <v>35</v>
      </c>
      <c r="E22" s="28" t="s">
        <v>36</v>
      </c>
      <c r="F22" s="71">
        <v>165000</v>
      </c>
      <c r="G22" s="71">
        <v>182260.78</v>
      </c>
      <c r="H22" s="71">
        <f t="shared" si="19"/>
        <v>218712.93600000002</v>
      </c>
      <c r="I22" s="68">
        <f t="shared" si="6"/>
        <v>110.46107878787879</v>
      </c>
    </row>
    <row r="23" spans="1:9" s="29" customFormat="1" ht="13.5">
      <c r="A23" s="26"/>
      <c r="B23" s="26"/>
      <c r="C23" s="26">
        <v>716113</v>
      </c>
      <c r="D23" s="27" t="s">
        <v>37</v>
      </c>
      <c r="E23" s="28" t="s">
        <v>38</v>
      </c>
      <c r="F23" s="71">
        <v>30500</v>
      </c>
      <c r="G23" s="71">
        <v>12866.64</v>
      </c>
      <c r="H23" s="71">
        <f t="shared" si="19"/>
        <v>15439.968000000001</v>
      </c>
      <c r="I23" s="68">
        <f t="shared" si="6"/>
        <v>42.185704918032783</v>
      </c>
    </row>
    <row r="24" spans="1:9" s="29" customFormat="1" ht="13.5">
      <c r="A24" s="26"/>
      <c r="B24" s="26"/>
      <c r="C24" s="26">
        <v>716115</v>
      </c>
      <c r="D24" s="27" t="s">
        <v>39</v>
      </c>
      <c r="E24" s="28" t="s">
        <v>40</v>
      </c>
      <c r="F24" s="71">
        <v>95500</v>
      </c>
      <c r="G24" s="71">
        <v>114214.63</v>
      </c>
      <c r="H24" s="71">
        <f t="shared" si="19"/>
        <v>137057.55599999998</v>
      </c>
      <c r="I24" s="68">
        <f t="shared" si="6"/>
        <v>119.59647120418849</v>
      </c>
    </row>
    <row r="25" spans="1:9" s="29" customFormat="1" ht="13.5">
      <c r="A25" s="26"/>
      <c r="B25" s="26"/>
      <c r="C25" s="26">
        <v>716116</v>
      </c>
      <c r="D25" s="27" t="s">
        <v>41</v>
      </c>
      <c r="E25" s="28" t="s">
        <v>42</v>
      </c>
      <c r="F25" s="71">
        <v>185000</v>
      </c>
      <c r="G25" s="71">
        <v>116262.76</v>
      </c>
      <c r="H25" s="71">
        <f t="shared" si="19"/>
        <v>139515.31200000001</v>
      </c>
      <c r="I25" s="68">
        <f t="shared" si="6"/>
        <v>62.844735135135132</v>
      </c>
    </row>
    <row r="26" spans="1:9" s="29" customFormat="1" ht="13.5">
      <c r="A26" s="26"/>
      <c r="B26" s="26"/>
      <c r="C26" s="26">
        <v>716117</v>
      </c>
      <c r="D26" s="27" t="s">
        <v>43</v>
      </c>
      <c r="E26" s="28" t="s">
        <v>44</v>
      </c>
      <c r="F26" s="71">
        <v>144000</v>
      </c>
      <c r="G26" s="71">
        <v>111762.96</v>
      </c>
      <c r="H26" s="71">
        <f t="shared" si="19"/>
        <v>134115.552</v>
      </c>
      <c r="I26" s="68">
        <f t="shared" si="6"/>
        <v>77.613166666666672</v>
      </c>
    </row>
    <row r="27" spans="1:9" s="25" customFormat="1" ht="13.5">
      <c r="A27" s="22">
        <v>717100</v>
      </c>
      <c r="B27" s="22"/>
      <c r="C27" s="22"/>
      <c r="D27" s="23" t="s">
        <v>45</v>
      </c>
      <c r="E27" s="24" t="s">
        <v>46</v>
      </c>
      <c r="F27" s="69">
        <f>SUM(F30+F32+F28)</f>
        <v>6800000</v>
      </c>
      <c r="G27" s="69">
        <f>SUM(G30+G32+G28)</f>
        <v>4528094.1499999994</v>
      </c>
      <c r="H27" s="69">
        <f>SUM(H30+H32+H28)</f>
        <v>5433712.9800000004</v>
      </c>
      <c r="I27" s="68">
        <f t="shared" si="6"/>
        <v>66.589619852941169</v>
      </c>
    </row>
    <row r="28" spans="1:9" s="25" customFormat="1" ht="13.5">
      <c r="A28" s="22"/>
      <c r="B28" s="22">
        <v>717110</v>
      </c>
      <c r="C28" s="22"/>
      <c r="D28" s="23" t="s">
        <v>47</v>
      </c>
      <c r="E28" s="24" t="s">
        <v>404</v>
      </c>
      <c r="F28" s="69">
        <f t="shared" ref="F28:H30" si="20">SUM(F29)</f>
        <v>300000</v>
      </c>
      <c r="G28" s="69">
        <f t="shared" si="20"/>
        <v>154567.97</v>
      </c>
      <c r="H28" s="69">
        <f t="shared" si="20"/>
        <v>185481.56400000001</v>
      </c>
      <c r="I28" s="68">
        <f t="shared" si="6"/>
        <v>51.52265666666667</v>
      </c>
    </row>
    <row r="29" spans="1:9" s="29" customFormat="1" ht="13.5">
      <c r="A29" s="26"/>
      <c r="B29" s="26"/>
      <c r="C29" s="26">
        <v>717114</v>
      </c>
      <c r="D29" s="27" t="s">
        <v>49</v>
      </c>
      <c r="E29" s="28" t="s">
        <v>404</v>
      </c>
      <c r="F29" s="71">
        <v>300000</v>
      </c>
      <c r="G29" s="71">
        <v>154567.97</v>
      </c>
      <c r="H29" s="71">
        <f>SUM(G29/10)*12</f>
        <v>185481.56400000001</v>
      </c>
      <c r="I29" s="68">
        <f t="shared" si="6"/>
        <v>51.52265666666667</v>
      </c>
    </row>
    <row r="30" spans="1:9" s="25" customFormat="1" ht="13.5">
      <c r="A30" s="22"/>
      <c r="B30" s="22">
        <v>717130</v>
      </c>
      <c r="C30" s="22"/>
      <c r="D30" s="23" t="s">
        <v>50</v>
      </c>
      <c r="E30" s="24" t="s">
        <v>48</v>
      </c>
      <c r="F30" s="69">
        <f t="shared" si="20"/>
        <v>500000</v>
      </c>
      <c r="G30" s="69">
        <f t="shared" si="20"/>
        <v>417669.49</v>
      </c>
      <c r="H30" s="69">
        <f t="shared" si="20"/>
        <v>501203.38800000004</v>
      </c>
      <c r="I30" s="68">
        <f t="shared" si="6"/>
        <v>83.533897999999994</v>
      </c>
    </row>
    <row r="31" spans="1:9" s="29" customFormat="1" ht="13.5">
      <c r="A31" s="26"/>
      <c r="B31" s="26"/>
      <c r="C31" s="26">
        <v>717131</v>
      </c>
      <c r="D31" s="27" t="s">
        <v>52</v>
      </c>
      <c r="E31" s="28" t="s">
        <v>48</v>
      </c>
      <c r="F31" s="71">
        <v>500000</v>
      </c>
      <c r="G31" s="71">
        <v>417669.49</v>
      </c>
      <c r="H31" s="71">
        <f>SUM(G31/10)*12</f>
        <v>501203.38800000004</v>
      </c>
      <c r="I31" s="68">
        <f t="shared" si="6"/>
        <v>83.533897999999994</v>
      </c>
    </row>
    <row r="32" spans="1:9" s="25" customFormat="1" ht="13.5">
      <c r="A32" s="22"/>
      <c r="B32" s="22">
        <v>717140</v>
      </c>
      <c r="C32" s="22"/>
      <c r="D32" s="23" t="s">
        <v>282</v>
      </c>
      <c r="E32" s="24" t="s">
        <v>51</v>
      </c>
      <c r="F32" s="69">
        <f t="shared" ref="F32:H32" si="21">SUM(F33)</f>
        <v>6000000</v>
      </c>
      <c r="G32" s="69">
        <f t="shared" si="21"/>
        <v>3955856.69</v>
      </c>
      <c r="H32" s="69">
        <f t="shared" si="21"/>
        <v>4747028.0279999999</v>
      </c>
      <c r="I32" s="68">
        <f t="shared" si="6"/>
        <v>65.930944833333328</v>
      </c>
    </row>
    <row r="33" spans="1:9" s="29" customFormat="1" ht="13.5">
      <c r="A33" s="26"/>
      <c r="B33" s="26"/>
      <c r="C33" s="26">
        <v>717141</v>
      </c>
      <c r="D33" s="27" t="s">
        <v>403</v>
      </c>
      <c r="E33" s="28" t="s">
        <v>51</v>
      </c>
      <c r="F33" s="71">
        <v>6000000</v>
      </c>
      <c r="G33" s="71">
        <v>3955856.69</v>
      </c>
      <c r="H33" s="71">
        <f>SUM(G33/10)*12</f>
        <v>4747028.0279999999</v>
      </c>
      <c r="I33" s="68">
        <f t="shared" si="6"/>
        <v>65.930944833333328</v>
      </c>
    </row>
    <row r="34" spans="1:9" s="25" customFormat="1" ht="13.5">
      <c r="A34" s="22">
        <v>720000</v>
      </c>
      <c r="B34" s="22"/>
      <c r="C34" s="22"/>
      <c r="D34" s="23">
        <v>2</v>
      </c>
      <c r="E34" s="30" t="s">
        <v>53</v>
      </c>
      <c r="F34" s="69">
        <f t="shared" ref="F34" si="22">SUM(F35+F45+F50+F53+F56+F70+F86+F90+F93)</f>
        <v>5587120</v>
      </c>
      <c r="G34" s="69">
        <f t="shared" ref="G34" si="23">SUM(G35+G45+G50+G53+G56+G70+G86+G90+G93)</f>
        <v>3763992.2</v>
      </c>
      <c r="H34" s="69">
        <f t="shared" ref="H34" si="24">SUM(H35+H45+H50+H53+H56+H70+H86+H90+H93)</f>
        <v>4516790.6399999997</v>
      </c>
      <c r="I34" s="68">
        <f t="shared" si="6"/>
        <v>67.369095347871536</v>
      </c>
    </row>
    <row r="35" spans="1:9" s="25" customFormat="1" ht="13.5">
      <c r="A35" s="22">
        <v>721100</v>
      </c>
      <c r="B35" s="22"/>
      <c r="C35" s="22"/>
      <c r="D35" s="23" t="s">
        <v>54</v>
      </c>
      <c r="E35" s="24" t="s">
        <v>55</v>
      </c>
      <c r="F35" s="69">
        <f t="shared" ref="F35" si="25">SUM(F36+F38+F43)</f>
        <v>860000</v>
      </c>
      <c r="G35" s="69">
        <f t="shared" ref="G35" si="26">SUM(G36+G38+G43)</f>
        <v>741457.87</v>
      </c>
      <c r="H35" s="69">
        <f t="shared" ref="H35" si="27">SUM(H36+H38+H43)</f>
        <v>889749.44400000013</v>
      </c>
      <c r="I35" s="68">
        <f t="shared" si="6"/>
        <v>86.216031395348836</v>
      </c>
    </row>
    <row r="36" spans="1:9" s="25" customFormat="1" ht="13.5">
      <c r="A36" s="22"/>
      <c r="B36" s="22">
        <v>721110</v>
      </c>
      <c r="C36" s="22"/>
      <c r="D36" s="23" t="s">
        <v>56</v>
      </c>
      <c r="E36" s="24" t="s">
        <v>57</v>
      </c>
      <c r="F36" s="69">
        <f t="shared" ref="F36:H36" si="28">SUM(F37)</f>
        <v>10000</v>
      </c>
      <c r="G36" s="69">
        <f t="shared" si="28"/>
        <v>13093.3</v>
      </c>
      <c r="H36" s="69">
        <f t="shared" si="28"/>
        <v>15711.96</v>
      </c>
      <c r="I36" s="68">
        <f t="shared" si="6"/>
        <v>130.93299999999999</v>
      </c>
    </row>
    <row r="37" spans="1:9" s="25" customFormat="1" ht="13.5">
      <c r="A37" s="22"/>
      <c r="B37" s="22"/>
      <c r="C37" s="26">
        <v>721112</v>
      </c>
      <c r="D37" s="27" t="s">
        <v>58</v>
      </c>
      <c r="E37" s="28" t="s">
        <v>59</v>
      </c>
      <c r="F37" s="71">
        <v>10000</v>
      </c>
      <c r="G37" s="71">
        <v>13093.3</v>
      </c>
      <c r="H37" s="71">
        <f>SUM(G37/10)*12</f>
        <v>15711.96</v>
      </c>
      <c r="I37" s="68">
        <f t="shared" si="6"/>
        <v>130.93299999999999</v>
      </c>
    </row>
    <row r="38" spans="1:9" s="25" customFormat="1" ht="13.5">
      <c r="A38" s="22"/>
      <c r="B38" s="22">
        <v>721120</v>
      </c>
      <c r="C38" s="22"/>
      <c r="D38" s="23" t="s">
        <v>60</v>
      </c>
      <c r="E38" s="24" t="s">
        <v>61</v>
      </c>
      <c r="F38" s="69">
        <f t="shared" ref="F38" si="29">SUM(F39+F40+F42+F41)</f>
        <v>550000</v>
      </c>
      <c r="G38" s="69">
        <f t="shared" ref="G38" si="30">SUM(G39+G40+G42+G41)</f>
        <v>415709.2</v>
      </c>
      <c r="H38" s="69">
        <f t="shared" ref="H38" si="31">SUM(H39+H40+H42+H41)</f>
        <v>498851.04000000004</v>
      </c>
      <c r="I38" s="68">
        <f t="shared" si="6"/>
        <v>75.583490909090912</v>
      </c>
    </row>
    <row r="39" spans="1:9" s="29" customFormat="1" ht="13.5">
      <c r="A39" s="26"/>
      <c r="B39" s="26"/>
      <c r="C39" s="26">
        <v>721121</v>
      </c>
      <c r="D39" s="27" t="s">
        <v>62</v>
      </c>
      <c r="E39" s="28" t="s">
        <v>63</v>
      </c>
      <c r="F39" s="71">
        <v>90000</v>
      </c>
      <c r="G39" s="71">
        <v>80433.5</v>
      </c>
      <c r="H39" s="71">
        <f>SUM(G39/10)*12</f>
        <v>96520.200000000012</v>
      </c>
      <c r="I39" s="68">
        <f t="shared" si="6"/>
        <v>89.370555555555555</v>
      </c>
    </row>
    <row r="40" spans="1:9" s="29" customFormat="1" ht="13.5">
      <c r="A40" s="26"/>
      <c r="B40" s="26"/>
      <c r="C40" s="26">
        <v>721122</v>
      </c>
      <c r="D40" s="27" t="s">
        <v>64</v>
      </c>
      <c r="E40" s="28" t="s">
        <v>65</v>
      </c>
      <c r="F40" s="71">
        <v>300000</v>
      </c>
      <c r="G40" s="71">
        <v>220341.77</v>
      </c>
      <c r="H40" s="71">
        <f>SUM(G40/10)*12</f>
        <v>264410.12400000001</v>
      </c>
      <c r="I40" s="68">
        <f t="shared" si="6"/>
        <v>73.447256666666661</v>
      </c>
    </row>
    <row r="41" spans="1:9" s="29" customFormat="1" ht="13.5">
      <c r="A41" s="26"/>
      <c r="B41" s="26"/>
      <c r="C41" s="26">
        <v>721124</v>
      </c>
      <c r="D41" s="27" t="s">
        <v>66</v>
      </c>
      <c r="E41" s="28" t="s">
        <v>67</v>
      </c>
      <c r="F41" s="71">
        <v>160000</v>
      </c>
      <c r="G41" s="71">
        <v>114933.93</v>
      </c>
      <c r="H41" s="71">
        <f>SUM(G41/10)*12</f>
        <v>137920.71600000001</v>
      </c>
      <c r="I41" s="68">
        <f t="shared" si="6"/>
        <v>71.833706249999992</v>
      </c>
    </row>
    <row r="42" spans="1:9" s="29" customFormat="1" ht="13.5" hidden="1">
      <c r="A42" s="26"/>
      <c r="B42" s="26"/>
      <c r="C42" s="26">
        <v>721124</v>
      </c>
      <c r="D42" s="27" t="s">
        <v>66</v>
      </c>
      <c r="E42" s="28" t="s">
        <v>68</v>
      </c>
      <c r="F42" s="71">
        <v>0</v>
      </c>
      <c r="G42" s="71">
        <v>0</v>
      </c>
      <c r="H42" s="71">
        <v>0</v>
      </c>
      <c r="I42" s="68" t="e">
        <f t="shared" si="6"/>
        <v>#DIV/0!</v>
      </c>
    </row>
    <row r="43" spans="1:9" s="25" customFormat="1" ht="13.5">
      <c r="A43" s="22"/>
      <c r="B43" s="22">
        <v>721190</v>
      </c>
      <c r="C43" s="22"/>
      <c r="D43" s="23" t="s">
        <v>69</v>
      </c>
      <c r="E43" s="24" t="s">
        <v>70</v>
      </c>
      <c r="F43" s="69">
        <f t="shared" ref="F43:H43" si="32">SUM(F44)</f>
        <v>300000</v>
      </c>
      <c r="G43" s="69">
        <f t="shared" si="32"/>
        <v>312655.37</v>
      </c>
      <c r="H43" s="69">
        <f t="shared" si="32"/>
        <v>375186.44400000002</v>
      </c>
      <c r="I43" s="68">
        <f t="shared" si="6"/>
        <v>104.21845666666667</v>
      </c>
    </row>
    <row r="44" spans="1:9" s="29" customFormat="1" ht="13.5">
      <c r="A44" s="26"/>
      <c r="B44" s="26"/>
      <c r="C44" s="26">
        <v>721191</v>
      </c>
      <c r="D44" s="27" t="s">
        <v>71</v>
      </c>
      <c r="E44" s="28" t="s">
        <v>72</v>
      </c>
      <c r="F44" s="71">
        <v>300000</v>
      </c>
      <c r="G44" s="71">
        <v>312655.37</v>
      </c>
      <c r="H44" s="71">
        <f>SUM(G44/10)*12</f>
        <v>375186.44400000002</v>
      </c>
      <c r="I44" s="68">
        <f t="shared" si="6"/>
        <v>104.21845666666667</v>
      </c>
    </row>
    <row r="45" spans="1:9" s="25" customFormat="1" ht="13.5">
      <c r="A45" s="31">
        <v>721200</v>
      </c>
      <c r="B45" s="31"/>
      <c r="C45" s="31"/>
      <c r="D45" s="32" t="s">
        <v>73</v>
      </c>
      <c r="E45" s="33" t="s">
        <v>74</v>
      </c>
      <c r="F45" s="72">
        <f t="shared" ref="F45" si="33">SUM(F46+F48)</f>
        <v>573000</v>
      </c>
      <c r="G45" s="72">
        <f t="shared" ref="G45" si="34">SUM(G46+G48)</f>
        <v>322749.91000000003</v>
      </c>
      <c r="H45" s="72">
        <f t="shared" ref="H45" si="35">SUM(H46+H48)</f>
        <v>387299.89200000005</v>
      </c>
      <c r="I45" s="68">
        <f t="shared" si="6"/>
        <v>56.326336823734735</v>
      </c>
    </row>
    <row r="46" spans="1:9" s="25" customFormat="1" ht="13.5">
      <c r="A46" s="22"/>
      <c r="B46" s="22">
        <v>721210</v>
      </c>
      <c r="C46" s="22"/>
      <c r="D46" s="23" t="s">
        <v>75</v>
      </c>
      <c r="E46" s="24" t="s">
        <v>76</v>
      </c>
      <c r="F46" s="69">
        <f t="shared" ref="F46:H46" si="36">SUM(F47)</f>
        <v>2000</v>
      </c>
      <c r="G46" s="69">
        <f t="shared" si="36"/>
        <v>2209.09</v>
      </c>
      <c r="H46" s="69">
        <f t="shared" si="36"/>
        <v>2650.9080000000004</v>
      </c>
      <c r="I46" s="68">
        <f t="shared" si="6"/>
        <v>110.45450000000001</v>
      </c>
    </row>
    <row r="47" spans="1:9" s="29" customFormat="1" ht="13.5">
      <c r="A47" s="26"/>
      <c r="B47" s="26"/>
      <c r="C47" s="26">
        <v>721211</v>
      </c>
      <c r="D47" s="27" t="s">
        <v>77</v>
      </c>
      <c r="E47" s="28" t="s">
        <v>78</v>
      </c>
      <c r="F47" s="71">
        <v>2000</v>
      </c>
      <c r="G47" s="71">
        <v>2209.09</v>
      </c>
      <c r="H47" s="71">
        <f>SUM(G47/10)*12</f>
        <v>2650.9080000000004</v>
      </c>
      <c r="I47" s="68">
        <f t="shared" si="6"/>
        <v>110.45450000000001</v>
      </c>
    </row>
    <row r="48" spans="1:9" s="25" customFormat="1" ht="13.5">
      <c r="A48" s="22"/>
      <c r="B48" s="22">
        <v>721230</v>
      </c>
      <c r="C48" s="22"/>
      <c r="D48" s="23" t="s">
        <v>79</v>
      </c>
      <c r="E48" s="24" t="s">
        <v>80</v>
      </c>
      <c r="F48" s="69">
        <f t="shared" ref="F48:H48" si="37">SUM(F49)</f>
        <v>571000</v>
      </c>
      <c r="G48" s="69">
        <f t="shared" si="37"/>
        <v>320540.82</v>
      </c>
      <c r="H48" s="69">
        <f t="shared" si="37"/>
        <v>384648.98400000005</v>
      </c>
      <c r="I48" s="68">
        <f t="shared" si="6"/>
        <v>56.136746059544663</v>
      </c>
    </row>
    <row r="49" spans="1:9" s="29" customFormat="1" ht="13.5" customHeight="1">
      <c r="A49" s="26"/>
      <c r="B49" s="26"/>
      <c r="C49" s="26">
        <v>721239</v>
      </c>
      <c r="D49" s="27" t="s">
        <v>81</v>
      </c>
      <c r="E49" s="28" t="s">
        <v>82</v>
      </c>
      <c r="F49" s="71">
        <v>571000</v>
      </c>
      <c r="G49" s="71">
        <v>320540.82</v>
      </c>
      <c r="H49" s="71">
        <f>SUM(G49/10)*12</f>
        <v>384648.98400000005</v>
      </c>
      <c r="I49" s="68">
        <f t="shared" si="6"/>
        <v>56.136746059544663</v>
      </c>
    </row>
    <row r="50" spans="1:9" s="25" customFormat="1" ht="13.5">
      <c r="A50" s="22">
        <v>722100</v>
      </c>
      <c r="B50" s="22"/>
      <c r="C50" s="22"/>
      <c r="D50" s="23" t="s">
        <v>83</v>
      </c>
      <c r="E50" s="24" t="s">
        <v>84</v>
      </c>
      <c r="F50" s="69">
        <f t="shared" ref="F50:H51" si="38">SUM(F51)</f>
        <v>200000</v>
      </c>
      <c r="G50" s="69">
        <f t="shared" si="38"/>
        <v>178109.5</v>
      </c>
      <c r="H50" s="69">
        <f t="shared" si="38"/>
        <v>213731.40000000002</v>
      </c>
      <c r="I50" s="68">
        <f t="shared" si="6"/>
        <v>89.054749999999999</v>
      </c>
    </row>
    <row r="51" spans="1:9" s="25" customFormat="1" ht="13.5">
      <c r="A51" s="22"/>
      <c r="B51" s="22">
        <v>722130</v>
      </c>
      <c r="C51" s="22"/>
      <c r="D51" s="23" t="s">
        <v>85</v>
      </c>
      <c r="E51" s="24" t="s">
        <v>86</v>
      </c>
      <c r="F51" s="69">
        <f t="shared" si="38"/>
        <v>200000</v>
      </c>
      <c r="G51" s="69">
        <f t="shared" si="38"/>
        <v>178109.5</v>
      </c>
      <c r="H51" s="69">
        <f t="shared" si="38"/>
        <v>213731.40000000002</v>
      </c>
      <c r="I51" s="68">
        <f t="shared" si="6"/>
        <v>89.054749999999999</v>
      </c>
    </row>
    <row r="52" spans="1:9" s="29" customFormat="1" ht="13.5">
      <c r="A52" s="34"/>
      <c r="B52" s="34"/>
      <c r="C52" s="34">
        <v>722131</v>
      </c>
      <c r="D52" s="35" t="s">
        <v>87</v>
      </c>
      <c r="E52" s="36" t="s">
        <v>88</v>
      </c>
      <c r="F52" s="73">
        <v>200000</v>
      </c>
      <c r="G52" s="73">
        <v>178109.5</v>
      </c>
      <c r="H52" s="71">
        <f>SUM(G52/10)*12</f>
        <v>213731.40000000002</v>
      </c>
      <c r="I52" s="68">
        <f t="shared" si="6"/>
        <v>89.054749999999999</v>
      </c>
    </row>
    <row r="53" spans="1:9" s="25" customFormat="1" ht="13.5">
      <c r="A53" s="22">
        <v>722300</v>
      </c>
      <c r="B53" s="22"/>
      <c r="C53" s="22"/>
      <c r="D53" s="23" t="s">
        <v>89</v>
      </c>
      <c r="E53" s="24" t="s">
        <v>90</v>
      </c>
      <c r="F53" s="69">
        <f t="shared" ref="F53:H54" si="39">SUM(F54)</f>
        <v>550000</v>
      </c>
      <c r="G53" s="69">
        <f t="shared" si="39"/>
        <v>573050.52</v>
      </c>
      <c r="H53" s="69">
        <f t="shared" si="39"/>
        <v>687660.62400000007</v>
      </c>
      <c r="I53" s="68">
        <f t="shared" si="6"/>
        <v>104.19100363636365</v>
      </c>
    </row>
    <row r="54" spans="1:9" s="25" customFormat="1" ht="13.5">
      <c r="A54" s="22"/>
      <c r="B54" s="22">
        <v>722320</v>
      </c>
      <c r="C54" s="22"/>
      <c r="D54" s="23" t="s">
        <v>91</v>
      </c>
      <c r="E54" s="24" t="s">
        <v>92</v>
      </c>
      <c r="F54" s="69">
        <f t="shared" si="39"/>
        <v>550000</v>
      </c>
      <c r="G54" s="69">
        <f t="shared" si="39"/>
        <v>573050.52</v>
      </c>
      <c r="H54" s="69">
        <f t="shared" si="39"/>
        <v>687660.62400000007</v>
      </c>
      <c r="I54" s="68">
        <f t="shared" si="6"/>
        <v>104.19100363636365</v>
      </c>
    </row>
    <row r="55" spans="1:9" s="29" customFormat="1" ht="13.5">
      <c r="A55" s="26"/>
      <c r="B55" s="26"/>
      <c r="C55" s="26">
        <v>722322</v>
      </c>
      <c r="D55" s="27" t="s">
        <v>93</v>
      </c>
      <c r="E55" s="28" t="s">
        <v>94</v>
      </c>
      <c r="F55" s="71">
        <v>550000</v>
      </c>
      <c r="G55" s="71">
        <v>573050.52</v>
      </c>
      <c r="H55" s="71">
        <f>SUM(G55/10)*12</f>
        <v>687660.62400000007</v>
      </c>
      <c r="I55" s="68">
        <f t="shared" si="6"/>
        <v>104.19100363636365</v>
      </c>
    </row>
    <row r="56" spans="1:9" s="25" customFormat="1" ht="13.5">
      <c r="A56" s="22">
        <v>722400</v>
      </c>
      <c r="B56" s="22"/>
      <c r="C56" s="22"/>
      <c r="D56" s="23" t="s">
        <v>95</v>
      </c>
      <c r="E56" s="24" t="s">
        <v>96</v>
      </c>
      <c r="F56" s="69">
        <f t="shared" ref="F56" si="40">SUM(F57+F63+F65+F67)</f>
        <v>1533620</v>
      </c>
      <c r="G56" s="69">
        <f t="shared" ref="G56" si="41">SUM(G57+G63+G65+G67)</f>
        <v>1102048.2</v>
      </c>
      <c r="H56" s="69">
        <f t="shared" ref="H56" si="42">SUM(H57+H63+H65+H67)</f>
        <v>1322457.8399999999</v>
      </c>
      <c r="I56" s="68">
        <f t="shared" si="6"/>
        <v>71.859274135705064</v>
      </c>
    </row>
    <row r="57" spans="1:9" s="25" customFormat="1" ht="13.5">
      <c r="A57" s="22"/>
      <c r="B57" s="22">
        <v>722430</v>
      </c>
      <c r="C57" s="22"/>
      <c r="D57" s="23" t="s">
        <v>97</v>
      </c>
      <c r="E57" s="24" t="s">
        <v>98</v>
      </c>
      <c r="F57" s="69">
        <f t="shared" ref="F57" si="43">SUM(F58:F62)</f>
        <v>1363130</v>
      </c>
      <c r="G57" s="69">
        <f t="shared" ref="G57" si="44">SUM(G58:G62)</f>
        <v>1027204.1599999999</v>
      </c>
      <c r="H57" s="69">
        <f t="shared" ref="H57" si="45">SUM(H58:H62)</f>
        <v>1232644.9919999999</v>
      </c>
      <c r="I57" s="68">
        <f t="shared" si="6"/>
        <v>75.356287368042658</v>
      </c>
    </row>
    <row r="58" spans="1:9" s="29" customFormat="1" ht="13.5">
      <c r="A58" s="26"/>
      <c r="B58" s="26"/>
      <c r="C58" s="26">
        <v>722432</v>
      </c>
      <c r="D58" s="27" t="s">
        <v>99</v>
      </c>
      <c r="E58" s="28" t="s">
        <v>345</v>
      </c>
      <c r="F58" s="71">
        <v>81500</v>
      </c>
      <c r="G58" s="71">
        <v>0</v>
      </c>
      <c r="H58" s="71">
        <f>SUM(G58/10)*12</f>
        <v>0</v>
      </c>
      <c r="I58" s="68">
        <f t="shared" si="6"/>
        <v>0</v>
      </c>
    </row>
    <row r="59" spans="1:9" s="29" customFormat="1" ht="13.5">
      <c r="A59" s="26"/>
      <c r="B59" s="26"/>
      <c r="C59" s="26">
        <v>722433</v>
      </c>
      <c r="D59" s="27" t="s">
        <v>100</v>
      </c>
      <c r="E59" s="28" t="s">
        <v>101</v>
      </c>
      <c r="F59" s="71">
        <v>230000</v>
      </c>
      <c r="G59" s="71">
        <v>150452.79</v>
      </c>
      <c r="H59" s="71">
        <f>SUM(G59/10)*12</f>
        <v>180543.348</v>
      </c>
      <c r="I59" s="68">
        <f t="shared" si="6"/>
        <v>65.414256521739134</v>
      </c>
    </row>
    <row r="60" spans="1:9" s="29" customFormat="1" ht="13.5">
      <c r="A60" s="26"/>
      <c r="B60" s="26"/>
      <c r="C60" s="26">
        <v>722434</v>
      </c>
      <c r="D60" s="27" t="s">
        <v>102</v>
      </c>
      <c r="E60" s="28" t="s">
        <v>103</v>
      </c>
      <c r="F60" s="71">
        <v>300000</v>
      </c>
      <c r="G60" s="71">
        <v>61936.43</v>
      </c>
      <c r="H60" s="71">
        <f>SUM(G60/10)*12</f>
        <v>74323.716</v>
      </c>
      <c r="I60" s="68">
        <f t="shared" si="6"/>
        <v>20.645476666666667</v>
      </c>
    </row>
    <row r="61" spans="1:9" s="29" customFormat="1" ht="13.5">
      <c r="A61" s="26"/>
      <c r="B61" s="26"/>
      <c r="C61" s="26">
        <v>722435</v>
      </c>
      <c r="D61" s="27" t="s">
        <v>104</v>
      </c>
      <c r="E61" s="28" t="s">
        <v>105</v>
      </c>
      <c r="F61" s="71">
        <v>751630</v>
      </c>
      <c r="G61" s="71">
        <v>814814.94</v>
      </c>
      <c r="H61" s="71">
        <f>SUM(G61/10)*12</f>
        <v>977777.92799999984</v>
      </c>
      <c r="I61" s="68">
        <f t="shared" si="6"/>
        <v>108.4063887817144</v>
      </c>
    </row>
    <row r="62" spans="1:9" s="29" customFormat="1" ht="12" hidden="1" customHeight="1">
      <c r="A62" s="26"/>
      <c r="B62" s="26"/>
      <c r="C62" s="26">
        <v>722437</v>
      </c>
      <c r="D62" s="27" t="s">
        <v>106</v>
      </c>
      <c r="E62" s="28" t="s">
        <v>107</v>
      </c>
      <c r="F62" s="71">
        <v>0</v>
      </c>
      <c r="G62" s="71">
        <v>0</v>
      </c>
      <c r="H62" s="71">
        <v>0</v>
      </c>
      <c r="I62" s="68" t="e">
        <f t="shared" si="6"/>
        <v>#DIV/0!</v>
      </c>
    </row>
    <row r="63" spans="1:9" s="25" customFormat="1" ht="13.5">
      <c r="A63" s="22"/>
      <c r="B63" s="22">
        <v>722440</v>
      </c>
      <c r="C63" s="22"/>
      <c r="D63" s="23" t="s">
        <v>108</v>
      </c>
      <c r="E63" s="24" t="s">
        <v>109</v>
      </c>
      <c r="F63" s="69">
        <f t="shared" ref="F63:H63" si="46">SUM(F64)</f>
        <v>50000</v>
      </c>
      <c r="G63" s="69">
        <f t="shared" si="46"/>
        <v>0</v>
      </c>
      <c r="H63" s="69">
        <f t="shared" si="46"/>
        <v>0</v>
      </c>
      <c r="I63" s="68">
        <f t="shared" si="6"/>
        <v>0</v>
      </c>
    </row>
    <row r="64" spans="1:9" s="29" customFormat="1" ht="13.5">
      <c r="A64" s="26"/>
      <c r="B64" s="26"/>
      <c r="C64" s="26">
        <v>722442</v>
      </c>
      <c r="D64" s="27" t="s">
        <v>110</v>
      </c>
      <c r="E64" s="28" t="s">
        <v>111</v>
      </c>
      <c r="F64" s="71">
        <v>50000</v>
      </c>
      <c r="G64" s="71">
        <v>0</v>
      </c>
      <c r="H64" s="71">
        <f>SUM(G64/10)*12</f>
        <v>0</v>
      </c>
      <c r="I64" s="68">
        <f t="shared" si="6"/>
        <v>0</v>
      </c>
    </row>
    <row r="65" spans="1:9" s="25" customFormat="1" ht="13.5">
      <c r="A65" s="22"/>
      <c r="B65" s="22">
        <v>722450</v>
      </c>
      <c r="C65" s="22"/>
      <c r="D65" s="23" t="s">
        <v>112</v>
      </c>
      <c r="E65" s="24" t="s">
        <v>113</v>
      </c>
      <c r="F65" s="69">
        <f t="shared" ref="F65:H65" si="47">SUM(F66)</f>
        <v>50490</v>
      </c>
      <c r="G65" s="69">
        <f t="shared" si="47"/>
        <v>0</v>
      </c>
      <c r="H65" s="69">
        <f t="shared" si="47"/>
        <v>0</v>
      </c>
      <c r="I65" s="68">
        <f t="shared" si="6"/>
        <v>0</v>
      </c>
    </row>
    <row r="66" spans="1:9" s="29" customFormat="1" ht="13.5">
      <c r="A66" s="26"/>
      <c r="B66" s="26"/>
      <c r="C66" s="26">
        <v>722459</v>
      </c>
      <c r="D66" s="27" t="s">
        <v>114</v>
      </c>
      <c r="E66" s="28" t="s">
        <v>115</v>
      </c>
      <c r="F66" s="71">
        <v>50490</v>
      </c>
      <c r="G66" s="71">
        <v>0</v>
      </c>
      <c r="H66" s="71">
        <f>SUM(G66/10)*12</f>
        <v>0</v>
      </c>
      <c r="I66" s="68">
        <f t="shared" si="6"/>
        <v>0</v>
      </c>
    </row>
    <row r="67" spans="1:9" s="25" customFormat="1" ht="13.5">
      <c r="A67" s="22"/>
      <c r="B67" s="22">
        <v>722460</v>
      </c>
      <c r="C67" s="22"/>
      <c r="D67" s="23" t="s">
        <v>116</v>
      </c>
      <c r="E67" s="24" t="s">
        <v>117</v>
      </c>
      <c r="F67" s="69">
        <f t="shared" ref="F67" si="48">SUM(F68+F69)</f>
        <v>70000</v>
      </c>
      <c r="G67" s="69">
        <f t="shared" ref="G67" si="49">SUM(G68+G69)</f>
        <v>74844.040000000008</v>
      </c>
      <c r="H67" s="69">
        <f t="shared" ref="H67" si="50">SUM(H68+H69)</f>
        <v>89812.847999999998</v>
      </c>
      <c r="I67" s="68">
        <f t="shared" si="6"/>
        <v>106.92005714285716</v>
      </c>
    </row>
    <row r="68" spans="1:9" s="29" customFormat="1" ht="13.5">
      <c r="A68" s="26"/>
      <c r="B68" s="26"/>
      <c r="C68" s="26">
        <v>722461</v>
      </c>
      <c r="D68" s="27" t="s">
        <v>118</v>
      </c>
      <c r="E68" s="28" t="s">
        <v>119</v>
      </c>
      <c r="F68" s="71">
        <v>30000</v>
      </c>
      <c r="G68" s="71">
        <v>32170.54</v>
      </c>
      <c r="H68" s="71">
        <f>SUM(G68/10)*12</f>
        <v>38604.648000000001</v>
      </c>
      <c r="I68" s="68">
        <f t="shared" si="6"/>
        <v>107.23513333333334</v>
      </c>
    </row>
    <row r="69" spans="1:9" s="29" customFormat="1" ht="13.5">
      <c r="A69" s="26"/>
      <c r="B69" s="26"/>
      <c r="C69" s="26">
        <v>722463</v>
      </c>
      <c r="D69" s="27" t="s">
        <v>120</v>
      </c>
      <c r="E69" s="28" t="s">
        <v>121</v>
      </c>
      <c r="F69" s="71">
        <v>40000</v>
      </c>
      <c r="G69" s="71">
        <v>42673.5</v>
      </c>
      <c r="H69" s="71">
        <f>SUM(G69/10)*12</f>
        <v>51208.200000000004</v>
      </c>
      <c r="I69" s="68">
        <f t="shared" si="6"/>
        <v>106.68375</v>
      </c>
    </row>
    <row r="70" spans="1:9" s="25" customFormat="1" ht="13.5">
      <c r="A70" s="22">
        <v>722500</v>
      </c>
      <c r="B70" s="22"/>
      <c r="C70" s="22"/>
      <c r="D70" s="23" t="s">
        <v>122</v>
      </c>
      <c r="E70" s="24" t="s">
        <v>123</v>
      </c>
      <c r="F70" s="69">
        <f t="shared" ref="F70" si="51">SUM(F71+F75+F81+F79)</f>
        <v>1405500</v>
      </c>
      <c r="G70" s="69">
        <f t="shared" ref="G70" si="52">SUM(G71+G75+G81+G79)</f>
        <v>596361.90999999992</v>
      </c>
      <c r="H70" s="69">
        <f t="shared" ref="H70" si="53">SUM(H71+H75+H81+H79)</f>
        <v>715634.29200000002</v>
      </c>
      <c r="I70" s="68">
        <f t="shared" si="6"/>
        <v>42.430587691213084</v>
      </c>
    </row>
    <row r="71" spans="1:9" s="25" customFormat="1" ht="13.5">
      <c r="A71" s="22"/>
      <c r="B71" s="22">
        <v>722510</v>
      </c>
      <c r="C71" s="22"/>
      <c r="D71" s="23" t="s">
        <v>124</v>
      </c>
      <c r="E71" s="24" t="s">
        <v>125</v>
      </c>
      <c r="F71" s="69">
        <f t="shared" ref="F71" si="54">SUM(F72+F73+F74)</f>
        <v>150000</v>
      </c>
      <c r="G71" s="69">
        <f t="shared" ref="G71" si="55">SUM(G72+G73+G74)</f>
        <v>165549.99</v>
      </c>
      <c r="H71" s="69">
        <f t="shared" ref="H71" si="56">SUM(H72+H73+H74)</f>
        <v>198659.98800000001</v>
      </c>
      <c r="I71" s="68">
        <f t="shared" si="6"/>
        <v>110.36666</v>
      </c>
    </row>
    <row r="72" spans="1:9" s="29" customFormat="1" ht="13.5">
      <c r="A72" s="26"/>
      <c r="B72" s="26"/>
      <c r="C72" s="26">
        <v>722515</v>
      </c>
      <c r="D72" s="27" t="s">
        <v>126</v>
      </c>
      <c r="E72" s="28" t="s">
        <v>127</v>
      </c>
      <c r="F72" s="71">
        <v>10000</v>
      </c>
      <c r="G72" s="71">
        <v>6843.53</v>
      </c>
      <c r="H72" s="71">
        <f>SUM(G72/10)*12</f>
        <v>8212.235999999999</v>
      </c>
      <c r="I72" s="68">
        <f t="shared" si="6"/>
        <v>68.435299999999998</v>
      </c>
    </row>
    <row r="73" spans="1:9" s="29" customFormat="1" ht="13.5">
      <c r="A73" s="26"/>
      <c r="B73" s="26"/>
      <c r="C73" s="26">
        <v>722516</v>
      </c>
      <c r="D73" s="27" t="s">
        <v>128</v>
      </c>
      <c r="E73" s="28" t="s">
        <v>129</v>
      </c>
      <c r="F73" s="71">
        <v>80000</v>
      </c>
      <c r="G73" s="71">
        <v>62694</v>
      </c>
      <c r="H73" s="71">
        <f>SUM(G73/10)*12</f>
        <v>75232.799999999988</v>
      </c>
      <c r="I73" s="68">
        <f t="shared" ref="I73:I101" si="57">SUM(G73/(F73/100))</f>
        <v>78.367500000000007</v>
      </c>
    </row>
    <row r="74" spans="1:9" s="29" customFormat="1" ht="13.5">
      <c r="A74" s="26"/>
      <c r="B74" s="26"/>
      <c r="C74" s="26">
        <v>722518</v>
      </c>
      <c r="D74" s="27" t="s">
        <v>130</v>
      </c>
      <c r="E74" s="28" t="s">
        <v>131</v>
      </c>
      <c r="F74" s="71">
        <v>60000</v>
      </c>
      <c r="G74" s="71">
        <v>96012.46</v>
      </c>
      <c r="H74" s="71">
        <f>SUM(G74/10)*12</f>
        <v>115214.95200000002</v>
      </c>
      <c r="I74" s="68">
        <f t="shared" si="57"/>
        <v>160.02076666666667</v>
      </c>
    </row>
    <row r="75" spans="1:9" s="25" customFormat="1" ht="13.5">
      <c r="A75" s="22"/>
      <c r="B75" s="22">
        <v>722530</v>
      </c>
      <c r="C75" s="22"/>
      <c r="D75" s="23" t="s">
        <v>132</v>
      </c>
      <c r="E75" s="24" t="s">
        <v>133</v>
      </c>
      <c r="F75" s="69">
        <f t="shared" ref="F75" si="58">SUM(F76+F77+F78)</f>
        <v>360000</v>
      </c>
      <c r="G75" s="69">
        <f t="shared" ref="G75" si="59">SUM(G76+G77+G78)</f>
        <v>339634.87</v>
      </c>
      <c r="H75" s="69">
        <f t="shared" ref="H75" si="60">SUM(H76+H77+H78)</f>
        <v>407561.84400000004</v>
      </c>
      <c r="I75" s="68">
        <f t="shared" si="57"/>
        <v>94.343019444444437</v>
      </c>
    </row>
    <row r="76" spans="1:9" s="29" customFormat="1" ht="13.5">
      <c r="A76" s="26"/>
      <c r="B76" s="26"/>
      <c r="C76" s="26">
        <v>722531</v>
      </c>
      <c r="D76" s="27" t="s">
        <v>134</v>
      </c>
      <c r="E76" s="28" t="s">
        <v>135</v>
      </c>
      <c r="F76" s="71">
        <v>90000</v>
      </c>
      <c r="G76" s="71">
        <v>90342.59</v>
      </c>
      <c r="H76" s="71">
        <f>SUM(G76/10)*12</f>
        <v>108411.10800000001</v>
      </c>
      <c r="I76" s="68">
        <f t="shared" si="57"/>
        <v>100.38065555555555</v>
      </c>
    </row>
    <row r="77" spans="1:9" s="29" customFormat="1" ht="13.5">
      <c r="A77" s="26"/>
      <c r="B77" s="26"/>
      <c r="C77" s="26">
        <v>722532</v>
      </c>
      <c r="D77" s="27" t="s">
        <v>136</v>
      </c>
      <c r="E77" s="28" t="s">
        <v>137</v>
      </c>
      <c r="F77" s="71">
        <v>220000</v>
      </c>
      <c r="G77" s="71">
        <v>237855.23</v>
      </c>
      <c r="H77" s="71">
        <f>SUM(G77/10)*12</f>
        <v>285426.27600000001</v>
      </c>
      <c r="I77" s="68">
        <f t="shared" si="57"/>
        <v>108.11601363636365</v>
      </c>
    </row>
    <row r="78" spans="1:9" s="29" customFormat="1" ht="13.5">
      <c r="A78" s="26"/>
      <c r="B78" s="26"/>
      <c r="C78" s="26">
        <v>722538</v>
      </c>
      <c r="D78" s="27" t="s">
        <v>138</v>
      </c>
      <c r="E78" s="28" t="s">
        <v>139</v>
      </c>
      <c r="F78" s="71">
        <v>50000</v>
      </c>
      <c r="G78" s="71">
        <v>11437.05</v>
      </c>
      <c r="H78" s="71">
        <f>SUM(G78/10)*12</f>
        <v>13724.46</v>
      </c>
      <c r="I78" s="68">
        <f t="shared" si="57"/>
        <v>22.874099999999999</v>
      </c>
    </row>
    <row r="79" spans="1:9" s="25" customFormat="1" ht="13.5">
      <c r="A79" s="22"/>
      <c r="B79" s="22">
        <v>722550</v>
      </c>
      <c r="C79" s="22"/>
      <c r="D79" s="23" t="s">
        <v>140</v>
      </c>
      <c r="E79" s="24" t="s">
        <v>141</v>
      </c>
      <c r="F79" s="69">
        <f>SUM(F80)</f>
        <v>450000</v>
      </c>
      <c r="G79" s="69">
        <f>SUM(G80)</f>
        <v>13840.99</v>
      </c>
      <c r="H79" s="69">
        <f>SUM(H80)</f>
        <v>16609.187999999998</v>
      </c>
      <c r="I79" s="68">
        <f t="shared" si="57"/>
        <v>3.0757755555555555</v>
      </c>
    </row>
    <row r="80" spans="1:9" s="25" customFormat="1" ht="13.5">
      <c r="A80" s="22"/>
      <c r="B80" s="22"/>
      <c r="C80" s="34">
        <v>722554</v>
      </c>
      <c r="D80" s="27" t="s">
        <v>142</v>
      </c>
      <c r="E80" s="28" t="s">
        <v>141</v>
      </c>
      <c r="F80" s="71">
        <v>450000</v>
      </c>
      <c r="G80" s="71">
        <v>13840.99</v>
      </c>
      <c r="H80" s="71">
        <f>SUM(G80/10)*12</f>
        <v>16609.187999999998</v>
      </c>
      <c r="I80" s="68">
        <f t="shared" si="57"/>
        <v>3.0757755555555555</v>
      </c>
    </row>
    <row r="81" spans="1:9" s="25" customFormat="1" ht="13.5">
      <c r="A81" s="22"/>
      <c r="B81" s="22">
        <v>722580</v>
      </c>
      <c r="C81" s="22"/>
      <c r="D81" s="23" t="s">
        <v>143</v>
      </c>
      <c r="E81" s="24" t="s">
        <v>144</v>
      </c>
      <c r="F81" s="69">
        <f t="shared" ref="F81" si="61">SUM(F82+F83+F84+F85)</f>
        <v>445500</v>
      </c>
      <c r="G81" s="69">
        <f t="shared" ref="G81" si="62">SUM(G82+G83+G84+G85)</f>
        <v>77336.06</v>
      </c>
      <c r="H81" s="69">
        <f t="shared" ref="H81" si="63">SUM(H82+H83+H84+H85)</f>
        <v>92803.271999999997</v>
      </c>
      <c r="I81" s="68">
        <f t="shared" si="57"/>
        <v>17.359384960718295</v>
      </c>
    </row>
    <row r="82" spans="1:9" s="29" customFormat="1" ht="13.5">
      <c r="A82" s="26"/>
      <c r="B82" s="26"/>
      <c r="C82" s="26">
        <v>722581</v>
      </c>
      <c r="D82" s="27" t="s">
        <v>145</v>
      </c>
      <c r="E82" s="28" t="s">
        <v>146</v>
      </c>
      <c r="F82" s="71">
        <v>394000</v>
      </c>
      <c r="G82" s="71">
        <v>77336.06</v>
      </c>
      <c r="H82" s="71">
        <f>SUM(G82/10)*12</f>
        <v>92803.271999999997</v>
      </c>
      <c r="I82" s="68">
        <f t="shared" si="57"/>
        <v>19.628441624365482</v>
      </c>
    </row>
    <row r="83" spans="1:9" s="29" customFormat="1" ht="13.5">
      <c r="A83" s="26"/>
      <c r="B83" s="26"/>
      <c r="C83" s="26">
        <v>722582</v>
      </c>
      <c r="D83" s="27" t="s">
        <v>147</v>
      </c>
      <c r="E83" s="28" t="s">
        <v>148</v>
      </c>
      <c r="F83" s="71">
        <v>40000</v>
      </c>
      <c r="G83" s="71">
        <v>0</v>
      </c>
      <c r="H83" s="71">
        <f>SUM(G83/10)*12</f>
        <v>0</v>
      </c>
      <c r="I83" s="68">
        <f t="shared" si="57"/>
        <v>0</v>
      </c>
    </row>
    <row r="84" spans="1:9" s="29" customFormat="1" ht="13.5">
      <c r="A84" s="34"/>
      <c r="B84" s="34"/>
      <c r="C84" s="34">
        <v>722583</v>
      </c>
      <c r="D84" s="35" t="s">
        <v>149</v>
      </c>
      <c r="E84" s="36" t="s">
        <v>150</v>
      </c>
      <c r="F84" s="73">
        <v>10000</v>
      </c>
      <c r="G84" s="73">
        <v>0</v>
      </c>
      <c r="H84" s="71">
        <f>SUM(G84/10)*12</f>
        <v>0</v>
      </c>
      <c r="I84" s="68">
        <f t="shared" si="57"/>
        <v>0</v>
      </c>
    </row>
    <row r="85" spans="1:9" s="29" customFormat="1" ht="13.5">
      <c r="A85" s="34"/>
      <c r="B85" s="34"/>
      <c r="C85" s="34">
        <v>722584</v>
      </c>
      <c r="D85" s="35" t="s">
        <v>151</v>
      </c>
      <c r="E85" s="36" t="s">
        <v>152</v>
      </c>
      <c r="F85" s="73">
        <v>1500</v>
      </c>
      <c r="G85" s="73">
        <v>0</v>
      </c>
      <c r="H85" s="71">
        <f>SUM(G85/10)*12</f>
        <v>0</v>
      </c>
      <c r="I85" s="68">
        <f t="shared" si="57"/>
        <v>0</v>
      </c>
    </row>
    <row r="86" spans="1:9" s="25" customFormat="1" ht="13.5">
      <c r="A86" s="22">
        <v>722600</v>
      </c>
      <c r="B86" s="22"/>
      <c r="C86" s="22"/>
      <c r="D86" s="23" t="s">
        <v>153</v>
      </c>
      <c r="E86" s="24" t="s">
        <v>154</v>
      </c>
      <c r="F86" s="69">
        <f t="shared" ref="F86:H86" si="64">SUM(F87)</f>
        <v>160000</v>
      </c>
      <c r="G86" s="69">
        <f t="shared" si="64"/>
        <v>46353.71</v>
      </c>
      <c r="H86" s="69">
        <f t="shared" si="64"/>
        <v>55624.452000000005</v>
      </c>
      <c r="I86" s="68">
        <f t="shared" si="57"/>
        <v>28.971068750000001</v>
      </c>
    </row>
    <row r="87" spans="1:9" s="25" customFormat="1" ht="13.5">
      <c r="A87" s="22"/>
      <c r="B87" s="22">
        <v>722610</v>
      </c>
      <c r="C87" s="22"/>
      <c r="D87" s="23" t="s">
        <v>155</v>
      </c>
      <c r="E87" s="24" t="s">
        <v>156</v>
      </c>
      <c r="F87" s="69">
        <f t="shared" ref="F87" si="65">SUM(F88+F89)</f>
        <v>160000</v>
      </c>
      <c r="G87" s="69">
        <f t="shared" ref="G87" si="66">SUM(G88+G89)</f>
        <v>46353.71</v>
      </c>
      <c r="H87" s="69">
        <f t="shared" ref="H87" si="67">SUM(H88+H89)</f>
        <v>55624.452000000005</v>
      </c>
      <c r="I87" s="68">
        <f t="shared" si="57"/>
        <v>28.971068750000001</v>
      </c>
    </row>
    <row r="88" spans="1:9" s="29" customFormat="1" ht="13.5">
      <c r="A88" s="26"/>
      <c r="B88" s="26"/>
      <c r="C88" s="34">
        <v>722612</v>
      </c>
      <c r="D88" s="27" t="s">
        <v>157</v>
      </c>
      <c r="E88" s="28" t="s">
        <v>158</v>
      </c>
      <c r="F88" s="71">
        <v>60000</v>
      </c>
      <c r="G88" s="71">
        <v>21814.78</v>
      </c>
      <c r="H88" s="71">
        <f>SUM(G88/10)*12</f>
        <v>26177.736000000001</v>
      </c>
      <c r="I88" s="68">
        <f t="shared" si="57"/>
        <v>36.357966666666663</v>
      </c>
    </row>
    <row r="89" spans="1:9" s="25" customFormat="1" ht="13.5">
      <c r="A89" s="22"/>
      <c r="B89" s="22"/>
      <c r="C89" s="34">
        <v>722613</v>
      </c>
      <c r="D89" s="27" t="s">
        <v>159</v>
      </c>
      <c r="E89" s="28" t="s">
        <v>156</v>
      </c>
      <c r="F89" s="71">
        <v>100000</v>
      </c>
      <c r="G89" s="71">
        <v>24538.93</v>
      </c>
      <c r="H89" s="71">
        <f>SUM(G89/10)*12</f>
        <v>29446.716</v>
      </c>
      <c r="I89" s="68">
        <f t="shared" si="57"/>
        <v>24.538930000000001</v>
      </c>
    </row>
    <row r="90" spans="1:9" s="25" customFormat="1" ht="13.5">
      <c r="A90" s="22">
        <v>722700</v>
      </c>
      <c r="B90" s="22"/>
      <c r="C90" s="22"/>
      <c r="D90" s="23" t="s">
        <v>160</v>
      </c>
      <c r="E90" s="24" t="s">
        <v>161</v>
      </c>
      <c r="F90" s="69">
        <f t="shared" ref="F90:H91" si="68">SUM(F91)</f>
        <v>300000</v>
      </c>
      <c r="G90" s="69">
        <f t="shared" si="68"/>
        <v>196245.58</v>
      </c>
      <c r="H90" s="69">
        <f t="shared" si="68"/>
        <v>235494.69599999997</v>
      </c>
      <c r="I90" s="68">
        <f t="shared" si="57"/>
        <v>65.415193333333335</v>
      </c>
    </row>
    <row r="91" spans="1:9" s="25" customFormat="1" ht="13.5">
      <c r="A91" s="22"/>
      <c r="B91" s="22">
        <v>722790</v>
      </c>
      <c r="C91" s="22"/>
      <c r="D91" s="23" t="s">
        <v>162</v>
      </c>
      <c r="E91" s="24" t="s">
        <v>163</v>
      </c>
      <c r="F91" s="69">
        <f t="shared" si="68"/>
        <v>300000</v>
      </c>
      <c r="G91" s="69">
        <f t="shared" si="68"/>
        <v>196245.58</v>
      </c>
      <c r="H91" s="69">
        <f t="shared" si="68"/>
        <v>235494.69599999997</v>
      </c>
      <c r="I91" s="68">
        <f t="shared" si="57"/>
        <v>65.415193333333335</v>
      </c>
    </row>
    <row r="92" spans="1:9" s="25" customFormat="1" ht="13.5">
      <c r="A92" s="22"/>
      <c r="B92" s="22"/>
      <c r="C92" s="34">
        <v>722791</v>
      </c>
      <c r="D92" s="27" t="s">
        <v>164</v>
      </c>
      <c r="E92" s="28" t="s">
        <v>165</v>
      </c>
      <c r="F92" s="71">
        <v>300000</v>
      </c>
      <c r="G92" s="71">
        <v>196245.58</v>
      </c>
      <c r="H92" s="71">
        <f>SUM(G92/10)*12</f>
        <v>235494.69599999997</v>
      </c>
      <c r="I92" s="68">
        <f t="shared" si="57"/>
        <v>65.415193333333335</v>
      </c>
    </row>
    <row r="93" spans="1:9" s="25" customFormat="1" ht="13.5">
      <c r="A93" s="22">
        <v>723100</v>
      </c>
      <c r="B93" s="22"/>
      <c r="C93" s="22"/>
      <c r="D93" s="23" t="s">
        <v>166</v>
      </c>
      <c r="E93" s="24" t="s">
        <v>167</v>
      </c>
      <c r="F93" s="69">
        <f t="shared" ref="F93:H94" si="69">SUM(F94)</f>
        <v>5000</v>
      </c>
      <c r="G93" s="69">
        <f t="shared" si="69"/>
        <v>7615</v>
      </c>
      <c r="H93" s="69">
        <f t="shared" si="69"/>
        <v>9138</v>
      </c>
      <c r="I93" s="68">
        <f t="shared" si="57"/>
        <v>152.30000000000001</v>
      </c>
    </row>
    <row r="94" spans="1:9" s="25" customFormat="1" ht="13.5">
      <c r="A94" s="22"/>
      <c r="B94" s="22">
        <v>723130</v>
      </c>
      <c r="C94" s="22"/>
      <c r="D94" s="23" t="s">
        <v>168</v>
      </c>
      <c r="E94" s="24" t="s">
        <v>169</v>
      </c>
      <c r="F94" s="69">
        <f t="shared" si="69"/>
        <v>5000</v>
      </c>
      <c r="G94" s="69">
        <f t="shared" si="69"/>
        <v>7615</v>
      </c>
      <c r="H94" s="69">
        <f t="shared" si="69"/>
        <v>9138</v>
      </c>
      <c r="I94" s="68">
        <f t="shared" si="57"/>
        <v>152.30000000000001</v>
      </c>
    </row>
    <row r="95" spans="1:9" s="29" customFormat="1" ht="13.5">
      <c r="A95" s="26"/>
      <c r="B95" s="26"/>
      <c r="C95" s="26">
        <v>723132</v>
      </c>
      <c r="D95" s="27" t="s">
        <v>170</v>
      </c>
      <c r="E95" s="28" t="s">
        <v>171</v>
      </c>
      <c r="F95" s="71">
        <v>5000</v>
      </c>
      <c r="G95" s="71">
        <v>7615</v>
      </c>
      <c r="H95" s="71">
        <f>SUM(G95/10)*12</f>
        <v>9138</v>
      </c>
      <c r="I95" s="68">
        <f t="shared" si="57"/>
        <v>152.30000000000001</v>
      </c>
    </row>
    <row r="96" spans="1:9" s="25" customFormat="1" ht="13.5">
      <c r="A96" s="22">
        <v>730000</v>
      </c>
      <c r="B96" s="22"/>
      <c r="C96" s="22"/>
      <c r="D96" s="23" t="s">
        <v>172</v>
      </c>
      <c r="E96" s="24" t="s">
        <v>343</v>
      </c>
      <c r="F96" s="69">
        <f>SUM(F97)</f>
        <v>4663000</v>
      </c>
      <c r="G96" s="69">
        <f>SUM(G97)</f>
        <v>3212258.83</v>
      </c>
      <c r="H96" s="69">
        <f>SUM(H97)</f>
        <v>3854710.5960000004</v>
      </c>
      <c r="I96" s="68">
        <f t="shared" si="57"/>
        <v>68.888244263349776</v>
      </c>
    </row>
    <row r="97" spans="1:9" s="25" customFormat="1" ht="13.5">
      <c r="A97" s="22">
        <v>732000</v>
      </c>
      <c r="B97" s="22"/>
      <c r="C97" s="22"/>
      <c r="D97" s="23" t="s">
        <v>173</v>
      </c>
      <c r="E97" s="22" t="s">
        <v>174</v>
      </c>
      <c r="F97" s="71">
        <f t="shared" ref="F97:H97" si="70">SUM(F98)</f>
        <v>4663000</v>
      </c>
      <c r="G97" s="71">
        <f t="shared" si="70"/>
        <v>3212258.83</v>
      </c>
      <c r="H97" s="71">
        <f t="shared" si="70"/>
        <v>3854710.5960000004</v>
      </c>
      <c r="I97" s="68">
        <f t="shared" si="57"/>
        <v>68.888244263349776</v>
      </c>
    </row>
    <row r="98" spans="1:9" s="29" customFormat="1" ht="13.5">
      <c r="A98" s="26"/>
      <c r="B98" s="26">
        <v>732100</v>
      </c>
      <c r="C98" s="26"/>
      <c r="D98" s="23" t="s">
        <v>175</v>
      </c>
      <c r="E98" s="28" t="s">
        <v>344</v>
      </c>
      <c r="F98" s="71">
        <f>SUM(F99+F100)</f>
        <v>4663000</v>
      </c>
      <c r="G98" s="71">
        <f>SUM(G99+G100)</f>
        <v>3212258.83</v>
      </c>
      <c r="H98" s="71">
        <f>SUM(H99+H100)</f>
        <v>3854710.5960000004</v>
      </c>
      <c r="I98" s="68">
        <f t="shared" si="57"/>
        <v>68.888244263349776</v>
      </c>
    </row>
    <row r="99" spans="1:9" s="29" customFormat="1" ht="13.5">
      <c r="A99" s="26"/>
      <c r="B99" s="26"/>
      <c r="C99" s="26">
        <v>732110</v>
      </c>
      <c r="D99" s="27" t="s">
        <v>176</v>
      </c>
      <c r="E99" s="28" t="s">
        <v>344</v>
      </c>
      <c r="F99" s="71">
        <v>2663000</v>
      </c>
      <c r="G99" s="71">
        <v>1105070.04</v>
      </c>
      <c r="H99" s="71">
        <f>SUM(G99/10)*12</f>
        <v>1326084.048</v>
      </c>
      <c r="I99" s="68">
        <f t="shared" si="57"/>
        <v>41.497185129553138</v>
      </c>
    </row>
    <row r="100" spans="1:9" s="29" customFormat="1" ht="13.5">
      <c r="A100" s="26"/>
      <c r="B100" s="26"/>
      <c r="C100" s="26">
        <v>732110</v>
      </c>
      <c r="D100" s="27" t="s">
        <v>177</v>
      </c>
      <c r="E100" s="28" t="s">
        <v>178</v>
      </c>
      <c r="F100" s="71">
        <v>2000000</v>
      </c>
      <c r="G100" s="71">
        <v>2107188.79</v>
      </c>
      <c r="H100" s="71">
        <f>SUM(G100/10)*12</f>
        <v>2528626.5480000004</v>
      </c>
      <c r="I100" s="68">
        <f t="shared" si="57"/>
        <v>105.35943950000001</v>
      </c>
    </row>
    <row r="101" spans="1:9" s="25" customFormat="1" ht="12.75" customHeight="1">
      <c r="A101" s="22">
        <v>700000</v>
      </c>
      <c r="B101" s="22"/>
      <c r="C101" s="22"/>
      <c r="D101" s="23"/>
      <c r="E101" s="30" t="s">
        <v>409</v>
      </c>
      <c r="F101" s="69">
        <f t="shared" ref="F101" si="71">SUM(F8+F34+F96)</f>
        <v>20779620</v>
      </c>
      <c r="G101" s="69">
        <f t="shared" ref="G101" si="72">SUM(G8+G34+G96)</f>
        <v>14688043.689999999</v>
      </c>
      <c r="H101" s="69">
        <f t="shared" ref="H101" si="73">SUM(H8+H34+H96)</f>
        <v>17625652.428000003</v>
      </c>
      <c r="I101" s="68">
        <f t="shared" si="57"/>
        <v>70.684852225401613</v>
      </c>
    </row>
    <row r="102" spans="1:9" s="25" customFormat="1" ht="12.75" hidden="1">
      <c r="A102" s="22"/>
      <c r="B102" s="22"/>
      <c r="C102" s="22"/>
      <c r="D102" s="23" t="s">
        <v>179</v>
      </c>
      <c r="E102" s="24" t="s">
        <v>180</v>
      </c>
      <c r="F102" s="69">
        <f t="shared" ref="F102" si="74">SUM(F103+F104+F105)</f>
        <v>0</v>
      </c>
      <c r="G102" s="69">
        <f t="shared" ref="G102" si="75">SUM(G103+G104+G105)</f>
        <v>0</v>
      </c>
      <c r="H102" s="69">
        <f t="shared" ref="H102" si="76">SUM(H103+H104+H105)</f>
        <v>0</v>
      </c>
      <c r="I102" s="69">
        <f t="shared" ref="I102" si="77">SUM(I103+I104+I105)</f>
        <v>0</v>
      </c>
    </row>
    <row r="103" spans="1:9" s="25" customFormat="1" ht="12.75" hidden="1">
      <c r="A103" s="22"/>
      <c r="B103" s="22"/>
      <c r="C103" s="22"/>
      <c r="D103" s="23">
        <v>1</v>
      </c>
      <c r="E103" s="24" t="s">
        <v>181</v>
      </c>
      <c r="F103" s="69">
        <v>0</v>
      </c>
      <c r="G103" s="69">
        <v>0</v>
      </c>
      <c r="H103" s="69">
        <v>0</v>
      </c>
      <c r="I103" s="69">
        <v>0</v>
      </c>
    </row>
    <row r="104" spans="1:9" s="25" customFormat="1" ht="12.75" hidden="1">
      <c r="A104" s="22"/>
      <c r="B104" s="22"/>
      <c r="C104" s="22"/>
      <c r="D104" s="23">
        <v>2</v>
      </c>
      <c r="E104" s="24" t="s">
        <v>182</v>
      </c>
      <c r="F104" s="69">
        <v>0</v>
      </c>
      <c r="G104" s="69">
        <v>0</v>
      </c>
      <c r="H104" s="69">
        <v>0</v>
      </c>
      <c r="I104" s="69">
        <v>0</v>
      </c>
    </row>
    <row r="105" spans="1:9" s="25" customFormat="1" ht="12.75" hidden="1">
      <c r="A105" s="22"/>
      <c r="B105" s="22"/>
      <c r="C105" s="22"/>
      <c r="D105" s="23">
        <v>3</v>
      </c>
      <c r="E105" s="24" t="s">
        <v>183</v>
      </c>
      <c r="F105" s="69">
        <v>0</v>
      </c>
      <c r="G105" s="69">
        <v>0</v>
      </c>
      <c r="H105" s="69">
        <v>0</v>
      </c>
      <c r="I105" s="69">
        <v>0</v>
      </c>
    </row>
    <row r="106" spans="1:9" s="37" customFormat="1" ht="12.75" hidden="1">
      <c r="A106" s="22"/>
      <c r="B106" s="22"/>
      <c r="C106" s="22"/>
      <c r="D106" s="23"/>
      <c r="E106" s="24" t="s">
        <v>184</v>
      </c>
      <c r="F106" s="69">
        <f t="shared" ref="F106" si="78">SUM(F101+F102)</f>
        <v>20779620</v>
      </c>
      <c r="G106" s="69">
        <f t="shared" ref="G106" si="79">SUM(G101+G102)</f>
        <v>14688043.689999999</v>
      </c>
      <c r="H106" s="69">
        <f t="shared" ref="H106" si="80">SUM(H101+H102)</f>
        <v>17625652.428000003</v>
      </c>
      <c r="I106" s="69">
        <f t="shared" ref="I106" si="81">SUM(I101+I102)</f>
        <v>70.684852225401613</v>
      </c>
    </row>
    <row r="107" spans="1:9" s="87" customFormat="1" ht="27.75" customHeight="1">
      <c r="A107" s="22"/>
      <c r="B107" s="22"/>
      <c r="C107" s="22"/>
      <c r="D107" s="23"/>
      <c r="E107" s="88" t="s">
        <v>433</v>
      </c>
      <c r="F107" s="69"/>
      <c r="G107" s="69">
        <v>1627186.34</v>
      </c>
      <c r="H107" s="69"/>
      <c r="I107" s="69"/>
    </row>
    <row r="108" spans="1:9" s="87" customFormat="1">
      <c r="A108" s="22"/>
      <c r="B108" s="22"/>
      <c r="C108" s="22"/>
      <c r="D108" s="23"/>
      <c r="E108" s="30" t="s">
        <v>432</v>
      </c>
      <c r="F108" s="69">
        <v>20779620</v>
      </c>
      <c r="G108" s="69">
        <f>SUM(G101+G107)</f>
        <v>16315230.029999999</v>
      </c>
      <c r="H108" s="69"/>
      <c r="I108" s="68">
        <f t="shared" ref="I108" si="82">SUM(G108/(F108/100))</f>
        <v>78.515536039638832</v>
      </c>
    </row>
  </sheetData>
  <printOptions horizontalCentered="1"/>
  <pageMargins left="0.31496062992125984" right="0.31496062992125984" top="0.94488188976377963" bottom="0.94488188976377963" header="0.31496062992125984" footer="0.31496062992125984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221"/>
  <sheetViews>
    <sheetView tabSelected="1" topLeftCell="B1" zoomScale="130" zoomScaleNormal="130" workbookViewId="0">
      <selection activeCell="G187" sqref="G187"/>
    </sheetView>
  </sheetViews>
  <sheetFormatPr defaultRowHeight="15"/>
  <cols>
    <col min="1" max="2" width="6.85546875" style="38" customWidth="1"/>
    <col min="3" max="3" width="7.7109375" style="38" customWidth="1"/>
    <col min="4" max="4" width="6.7109375" style="39" customWidth="1"/>
    <col min="5" max="5" width="70.42578125" style="38" customWidth="1"/>
    <col min="6" max="6" width="13.28515625" style="74" customWidth="1"/>
    <col min="7" max="7" width="12.28515625" style="74" customWidth="1"/>
    <col min="8" max="8" width="8.28515625" style="84" customWidth="1"/>
    <col min="239" max="239" width="6.85546875" customWidth="1"/>
    <col min="240" max="240" width="7.28515625" customWidth="1"/>
    <col min="241" max="241" width="9.28515625" customWidth="1"/>
    <col min="242" max="242" width="6.7109375" customWidth="1"/>
    <col min="243" max="243" width="59.7109375" customWidth="1"/>
    <col min="244" max="245" width="11.5703125" customWidth="1"/>
    <col min="246" max="246" width="12.5703125" customWidth="1"/>
    <col min="495" max="495" width="6.85546875" customWidth="1"/>
    <col min="496" max="496" width="7.28515625" customWidth="1"/>
    <col min="497" max="497" width="9.28515625" customWidth="1"/>
    <col min="498" max="498" width="6.7109375" customWidth="1"/>
    <col min="499" max="499" width="59.7109375" customWidth="1"/>
    <col min="500" max="501" width="11.5703125" customWidth="1"/>
    <col min="502" max="502" width="12.5703125" customWidth="1"/>
    <col min="751" max="751" width="6.85546875" customWidth="1"/>
    <col min="752" max="752" width="7.28515625" customWidth="1"/>
    <col min="753" max="753" width="9.28515625" customWidth="1"/>
    <col min="754" max="754" width="6.7109375" customWidth="1"/>
    <col min="755" max="755" width="59.7109375" customWidth="1"/>
    <col min="756" max="757" width="11.5703125" customWidth="1"/>
    <col min="758" max="758" width="12.5703125" customWidth="1"/>
    <col min="1007" max="1007" width="6.85546875" customWidth="1"/>
    <col min="1008" max="1008" width="7.28515625" customWidth="1"/>
    <col min="1009" max="1009" width="9.28515625" customWidth="1"/>
    <col min="1010" max="1010" width="6.7109375" customWidth="1"/>
    <col min="1011" max="1011" width="59.7109375" customWidth="1"/>
    <col min="1012" max="1013" width="11.5703125" customWidth="1"/>
    <col min="1014" max="1014" width="12.5703125" customWidth="1"/>
    <col min="1263" max="1263" width="6.85546875" customWidth="1"/>
    <col min="1264" max="1264" width="7.28515625" customWidth="1"/>
    <col min="1265" max="1265" width="9.28515625" customWidth="1"/>
    <col min="1266" max="1266" width="6.7109375" customWidth="1"/>
    <col min="1267" max="1267" width="59.7109375" customWidth="1"/>
    <col min="1268" max="1269" width="11.5703125" customWidth="1"/>
    <col min="1270" max="1270" width="12.5703125" customWidth="1"/>
    <col min="1519" max="1519" width="6.85546875" customWidth="1"/>
    <col min="1520" max="1520" width="7.28515625" customWidth="1"/>
    <col min="1521" max="1521" width="9.28515625" customWidth="1"/>
    <col min="1522" max="1522" width="6.7109375" customWidth="1"/>
    <col min="1523" max="1523" width="59.7109375" customWidth="1"/>
    <col min="1524" max="1525" width="11.5703125" customWidth="1"/>
    <col min="1526" max="1526" width="12.5703125" customWidth="1"/>
    <col min="1775" max="1775" width="6.85546875" customWidth="1"/>
    <col min="1776" max="1776" width="7.28515625" customWidth="1"/>
    <col min="1777" max="1777" width="9.28515625" customWidth="1"/>
    <col min="1778" max="1778" width="6.7109375" customWidth="1"/>
    <col min="1779" max="1779" width="59.7109375" customWidth="1"/>
    <col min="1780" max="1781" width="11.5703125" customWidth="1"/>
    <col min="1782" max="1782" width="12.5703125" customWidth="1"/>
    <col min="2031" max="2031" width="6.85546875" customWidth="1"/>
    <col min="2032" max="2032" width="7.28515625" customWidth="1"/>
    <col min="2033" max="2033" width="9.28515625" customWidth="1"/>
    <col min="2034" max="2034" width="6.7109375" customWidth="1"/>
    <col min="2035" max="2035" width="59.7109375" customWidth="1"/>
    <col min="2036" max="2037" width="11.5703125" customWidth="1"/>
    <col min="2038" max="2038" width="12.5703125" customWidth="1"/>
    <col min="2287" max="2287" width="6.85546875" customWidth="1"/>
    <col min="2288" max="2288" width="7.28515625" customWidth="1"/>
    <col min="2289" max="2289" width="9.28515625" customWidth="1"/>
    <col min="2290" max="2290" width="6.7109375" customWidth="1"/>
    <col min="2291" max="2291" width="59.7109375" customWidth="1"/>
    <col min="2292" max="2293" width="11.5703125" customWidth="1"/>
    <col min="2294" max="2294" width="12.5703125" customWidth="1"/>
    <col min="2543" max="2543" width="6.85546875" customWidth="1"/>
    <col min="2544" max="2544" width="7.28515625" customWidth="1"/>
    <col min="2545" max="2545" width="9.28515625" customWidth="1"/>
    <col min="2546" max="2546" width="6.7109375" customWidth="1"/>
    <col min="2547" max="2547" width="59.7109375" customWidth="1"/>
    <col min="2548" max="2549" width="11.5703125" customWidth="1"/>
    <col min="2550" max="2550" width="12.5703125" customWidth="1"/>
    <col min="2799" max="2799" width="6.85546875" customWidth="1"/>
    <col min="2800" max="2800" width="7.28515625" customWidth="1"/>
    <col min="2801" max="2801" width="9.28515625" customWidth="1"/>
    <col min="2802" max="2802" width="6.7109375" customWidth="1"/>
    <col min="2803" max="2803" width="59.7109375" customWidth="1"/>
    <col min="2804" max="2805" width="11.5703125" customWidth="1"/>
    <col min="2806" max="2806" width="12.5703125" customWidth="1"/>
    <col min="3055" max="3055" width="6.85546875" customWidth="1"/>
    <col min="3056" max="3056" width="7.28515625" customWidth="1"/>
    <col min="3057" max="3057" width="9.28515625" customWidth="1"/>
    <col min="3058" max="3058" width="6.7109375" customWidth="1"/>
    <col min="3059" max="3059" width="59.7109375" customWidth="1"/>
    <col min="3060" max="3061" width="11.5703125" customWidth="1"/>
    <col min="3062" max="3062" width="12.5703125" customWidth="1"/>
    <col min="3311" max="3311" width="6.85546875" customWidth="1"/>
    <col min="3312" max="3312" width="7.28515625" customWidth="1"/>
    <col min="3313" max="3313" width="9.28515625" customWidth="1"/>
    <col min="3314" max="3314" width="6.7109375" customWidth="1"/>
    <col min="3315" max="3315" width="59.7109375" customWidth="1"/>
    <col min="3316" max="3317" width="11.5703125" customWidth="1"/>
    <col min="3318" max="3318" width="12.5703125" customWidth="1"/>
    <col min="3567" max="3567" width="6.85546875" customWidth="1"/>
    <col min="3568" max="3568" width="7.28515625" customWidth="1"/>
    <col min="3569" max="3569" width="9.28515625" customWidth="1"/>
    <col min="3570" max="3570" width="6.7109375" customWidth="1"/>
    <col min="3571" max="3571" width="59.7109375" customWidth="1"/>
    <col min="3572" max="3573" width="11.5703125" customWidth="1"/>
    <col min="3574" max="3574" width="12.5703125" customWidth="1"/>
    <col min="3823" max="3823" width="6.85546875" customWidth="1"/>
    <col min="3824" max="3824" width="7.28515625" customWidth="1"/>
    <col min="3825" max="3825" width="9.28515625" customWidth="1"/>
    <col min="3826" max="3826" width="6.7109375" customWidth="1"/>
    <col min="3827" max="3827" width="59.7109375" customWidth="1"/>
    <col min="3828" max="3829" width="11.5703125" customWidth="1"/>
    <col min="3830" max="3830" width="12.5703125" customWidth="1"/>
    <col min="4079" max="4079" width="6.85546875" customWidth="1"/>
    <col min="4080" max="4080" width="7.28515625" customWidth="1"/>
    <col min="4081" max="4081" width="9.28515625" customWidth="1"/>
    <col min="4082" max="4082" width="6.7109375" customWidth="1"/>
    <col min="4083" max="4083" width="59.7109375" customWidth="1"/>
    <col min="4084" max="4085" width="11.5703125" customWidth="1"/>
    <col min="4086" max="4086" width="12.5703125" customWidth="1"/>
    <col min="4335" max="4335" width="6.85546875" customWidth="1"/>
    <col min="4336" max="4336" width="7.28515625" customWidth="1"/>
    <col min="4337" max="4337" width="9.28515625" customWidth="1"/>
    <col min="4338" max="4338" width="6.7109375" customWidth="1"/>
    <col min="4339" max="4339" width="59.7109375" customWidth="1"/>
    <col min="4340" max="4341" width="11.5703125" customWidth="1"/>
    <col min="4342" max="4342" width="12.5703125" customWidth="1"/>
    <col min="4591" max="4591" width="6.85546875" customWidth="1"/>
    <col min="4592" max="4592" width="7.28515625" customWidth="1"/>
    <col min="4593" max="4593" width="9.28515625" customWidth="1"/>
    <col min="4594" max="4594" width="6.7109375" customWidth="1"/>
    <col min="4595" max="4595" width="59.7109375" customWidth="1"/>
    <col min="4596" max="4597" width="11.5703125" customWidth="1"/>
    <col min="4598" max="4598" width="12.5703125" customWidth="1"/>
    <col min="4847" max="4847" width="6.85546875" customWidth="1"/>
    <col min="4848" max="4848" width="7.28515625" customWidth="1"/>
    <col min="4849" max="4849" width="9.28515625" customWidth="1"/>
    <col min="4850" max="4850" width="6.7109375" customWidth="1"/>
    <col min="4851" max="4851" width="59.7109375" customWidth="1"/>
    <col min="4852" max="4853" width="11.5703125" customWidth="1"/>
    <col min="4854" max="4854" width="12.5703125" customWidth="1"/>
    <col min="5103" max="5103" width="6.85546875" customWidth="1"/>
    <col min="5104" max="5104" width="7.28515625" customWidth="1"/>
    <col min="5105" max="5105" width="9.28515625" customWidth="1"/>
    <col min="5106" max="5106" width="6.7109375" customWidth="1"/>
    <col min="5107" max="5107" width="59.7109375" customWidth="1"/>
    <col min="5108" max="5109" width="11.5703125" customWidth="1"/>
    <col min="5110" max="5110" width="12.5703125" customWidth="1"/>
    <col min="5359" max="5359" width="6.85546875" customWidth="1"/>
    <col min="5360" max="5360" width="7.28515625" customWidth="1"/>
    <col min="5361" max="5361" width="9.28515625" customWidth="1"/>
    <col min="5362" max="5362" width="6.7109375" customWidth="1"/>
    <col min="5363" max="5363" width="59.7109375" customWidth="1"/>
    <col min="5364" max="5365" width="11.5703125" customWidth="1"/>
    <col min="5366" max="5366" width="12.5703125" customWidth="1"/>
    <col min="5615" max="5615" width="6.85546875" customWidth="1"/>
    <col min="5616" max="5616" width="7.28515625" customWidth="1"/>
    <col min="5617" max="5617" width="9.28515625" customWidth="1"/>
    <col min="5618" max="5618" width="6.7109375" customWidth="1"/>
    <col min="5619" max="5619" width="59.7109375" customWidth="1"/>
    <col min="5620" max="5621" width="11.5703125" customWidth="1"/>
    <col min="5622" max="5622" width="12.5703125" customWidth="1"/>
    <col min="5871" max="5871" width="6.85546875" customWidth="1"/>
    <col min="5872" max="5872" width="7.28515625" customWidth="1"/>
    <col min="5873" max="5873" width="9.28515625" customWidth="1"/>
    <col min="5874" max="5874" width="6.7109375" customWidth="1"/>
    <col min="5875" max="5875" width="59.7109375" customWidth="1"/>
    <col min="5876" max="5877" width="11.5703125" customWidth="1"/>
    <col min="5878" max="5878" width="12.5703125" customWidth="1"/>
    <col min="6127" max="6127" width="6.85546875" customWidth="1"/>
    <col min="6128" max="6128" width="7.28515625" customWidth="1"/>
    <col min="6129" max="6129" width="9.28515625" customWidth="1"/>
    <col min="6130" max="6130" width="6.7109375" customWidth="1"/>
    <col min="6131" max="6131" width="59.7109375" customWidth="1"/>
    <col min="6132" max="6133" width="11.5703125" customWidth="1"/>
    <col min="6134" max="6134" width="12.5703125" customWidth="1"/>
    <col min="6383" max="6383" width="6.85546875" customWidth="1"/>
    <col min="6384" max="6384" width="7.28515625" customWidth="1"/>
    <col min="6385" max="6385" width="9.28515625" customWidth="1"/>
    <col min="6386" max="6386" width="6.7109375" customWidth="1"/>
    <col min="6387" max="6387" width="59.7109375" customWidth="1"/>
    <col min="6388" max="6389" width="11.5703125" customWidth="1"/>
    <col min="6390" max="6390" width="12.5703125" customWidth="1"/>
    <col min="6639" max="6639" width="6.85546875" customWidth="1"/>
    <col min="6640" max="6640" width="7.28515625" customWidth="1"/>
    <col min="6641" max="6641" width="9.28515625" customWidth="1"/>
    <col min="6642" max="6642" width="6.7109375" customWidth="1"/>
    <col min="6643" max="6643" width="59.7109375" customWidth="1"/>
    <col min="6644" max="6645" width="11.5703125" customWidth="1"/>
    <col min="6646" max="6646" width="12.5703125" customWidth="1"/>
    <col min="6895" max="6895" width="6.85546875" customWidth="1"/>
    <col min="6896" max="6896" width="7.28515625" customWidth="1"/>
    <col min="6897" max="6897" width="9.28515625" customWidth="1"/>
    <col min="6898" max="6898" width="6.7109375" customWidth="1"/>
    <col min="6899" max="6899" width="59.7109375" customWidth="1"/>
    <col min="6900" max="6901" width="11.5703125" customWidth="1"/>
    <col min="6902" max="6902" width="12.5703125" customWidth="1"/>
    <col min="7151" max="7151" width="6.85546875" customWidth="1"/>
    <col min="7152" max="7152" width="7.28515625" customWidth="1"/>
    <col min="7153" max="7153" width="9.28515625" customWidth="1"/>
    <col min="7154" max="7154" width="6.7109375" customWidth="1"/>
    <col min="7155" max="7155" width="59.7109375" customWidth="1"/>
    <col min="7156" max="7157" width="11.5703125" customWidth="1"/>
    <col min="7158" max="7158" width="12.5703125" customWidth="1"/>
    <col min="7407" max="7407" width="6.85546875" customWidth="1"/>
    <col min="7408" max="7408" width="7.28515625" customWidth="1"/>
    <col min="7409" max="7409" width="9.28515625" customWidth="1"/>
    <col min="7410" max="7410" width="6.7109375" customWidth="1"/>
    <col min="7411" max="7411" width="59.7109375" customWidth="1"/>
    <col min="7412" max="7413" width="11.5703125" customWidth="1"/>
    <col min="7414" max="7414" width="12.5703125" customWidth="1"/>
    <col min="7663" max="7663" width="6.85546875" customWidth="1"/>
    <col min="7664" max="7664" width="7.28515625" customWidth="1"/>
    <col min="7665" max="7665" width="9.28515625" customWidth="1"/>
    <col min="7666" max="7666" width="6.7109375" customWidth="1"/>
    <col min="7667" max="7667" width="59.7109375" customWidth="1"/>
    <col min="7668" max="7669" width="11.5703125" customWidth="1"/>
    <col min="7670" max="7670" width="12.5703125" customWidth="1"/>
    <col min="7919" max="7919" width="6.85546875" customWidth="1"/>
    <col min="7920" max="7920" width="7.28515625" customWidth="1"/>
    <col min="7921" max="7921" width="9.28515625" customWidth="1"/>
    <col min="7922" max="7922" width="6.7109375" customWidth="1"/>
    <col min="7923" max="7923" width="59.7109375" customWidth="1"/>
    <col min="7924" max="7925" width="11.5703125" customWidth="1"/>
    <col min="7926" max="7926" width="12.5703125" customWidth="1"/>
    <col min="8175" max="8175" width="6.85546875" customWidth="1"/>
    <col min="8176" max="8176" width="7.28515625" customWidth="1"/>
    <col min="8177" max="8177" width="9.28515625" customWidth="1"/>
    <col min="8178" max="8178" width="6.7109375" customWidth="1"/>
    <col min="8179" max="8179" width="59.7109375" customWidth="1"/>
    <col min="8180" max="8181" width="11.5703125" customWidth="1"/>
    <col min="8182" max="8182" width="12.5703125" customWidth="1"/>
    <col min="8431" max="8431" width="6.85546875" customWidth="1"/>
    <col min="8432" max="8432" width="7.28515625" customWidth="1"/>
    <col min="8433" max="8433" width="9.28515625" customWidth="1"/>
    <col min="8434" max="8434" width="6.7109375" customWidth="1"/>
    <col min="8435" max="8435" width="59.7109375" customWidth="1"/>
    <col min="8436" max="8437" width="11.5703125" customWidth="1"/>
    <col min="8438" max="8438" width="12.5703125" customWidth="1"/>
    <col min="8687" max="8687" width="6.85546875" customWidth="1"/>
    <col min="8688" max="8688" width="7.28515625" customWidth="1"/>
    <col min="8689" max="8689" width="9.28515625" customWidth="1"/>
    <col min="8690" max="8690" width="6.7109375" customWidth="1"/>
    <col min="8691" max="8691" width="59.7109375" customWidth="1"/>
    <col min="8692" max="8693" width="11.5703125" customWidth="1"/>
    <col min="8694" max="8694" width="12.5703125" customWidth="1"/>
    <col min="8943" max="8943" width="6.85546875" customWidth="1"/>
    <col min="8944" max="8944" width="7.28515625" customWidth="1"/>
    <col min="8945" max="8945" width="9.28515625" customWidth="1"/>
    <col min="8946" max="8946" width="6.7109375" customWidth="1"/>
    <col min="8947" max="8947" width="59.7109375" customWidth="1"/>
    <col min="8948" max="8949" width="11.5703125" customWidth="1"/>
    <col min="8950" max="8950" width="12.5703125" customWidth="1"/>
    <col min="9199" max="9199" width="6.85546875" customWidth="1"/>
    <col min="9200" max="9200" width="7.28515625" customWidth="1"/>
    <col min="9201" max="9201" width="9.28515625" customWidth="1"/>
    <col min="9202" max="9202" width="6.7109375" customWidth="1"/>
    <col min="9203" max="9203" width="59.7109375" customWidth="1"/>
    <col min="9204" max="9205" width="11.5703125" customWidth="1"/>
    <col min="9206" max="9206" width="12.5703125" customWidth="1"/>
    <col min="9455" max="9455" width="6.85546875" customWidth="1"/>
    <col min="9456" max="9456" width="7.28515625" customWidth="1"/>
    <col min="9457" max="9457" width="9.28515625" customWidth="1"/>
    <col min="9458" max="9458" width="6.7109375" customWidth="1"/>
    <col min="9459" max="9459" width="59.7109375" customWidth="1"/>
    <col min="9460" max="9461" width="11.5703125" customWidth="1"/>
    <col min="9462" max="9462" width="12.5703125" customWidth="1"/>
    <col min="9711" max="9711" width="6.85546875" customWidth="1"/>
    <col min="9712" max="9712" width="7.28515625" customWidth="1"/>
    <col min="9713" max="9713" width="9.28515625" customWidth="1"/>
    <col min="9714" max="9714" width="6.7109375" customWidth="1"/>
    <col min="9715" max="9715" width="59.7109375" customWidth="1"/>
    <col min="9716" max="9717" width="11.5703125" customWidth="1"/>
    <col min="9718" max="9718" width="12.5703125" customWidth="1"/>
    <col min="9967" max="9967" width="6.85546875" customWidth="1"/>
    <col min="9968" max="9968" width="7.28515625" customWidth="1"/>
    <col min="9969" max="9969" width="9.28515625" customWidth="1"/>
    <col min="9970" max="9970" width="6.7109375" customWidth="1"/>
    <col min="9971" max="9971" width="59.7109375" customWidth="1"/>
    <col min="9972" max="9973" width="11.5703125" customWidth="1"/>
    <col min="9974" max="9974" width="12.5703125" customWidth="1"/>
    <col min="10223" max="10223" width="6.85546875" customWidth="1"/>
    <col min="10224" max="10224" width="7.28515625" customWidth="1"/>
    <col min="10225" max="10225" width="9.28515625" customWidth="1"/>
    <col min="10226" max="10226" width="6.7109375" customWidth="1"/>
    <col min="10227" max="10227" width="59.7109375" customWidth="1"/>
    <col min="10228" max="10229" width="11.5703125" customWidth="1"/>
    <col min="10230" max="10230" width="12.5703125" customWidth="1"/>
    <col min="10479" max="10479" width="6.85546875" customWidth="1"/>
    <col min="10480" max="10480" width="7.28515625" customWidth="1"/>
    <col min="10481" max="10481" width="9.28515625" customWidth="1"/>
    <col min="10482" max="10482" width="6.7109375" customWidth="1"/>
    <col min="10483" max="10483" width="59.7109375" customWidth="1"/>
    <col min="10484" max="10485" width="11.5703125" customWidth="1"/>
    <col min="10486" max="10486" width="12.5703125" customWidth="1"/>
    <col min="10735" max="10735" width="6.85546875" customWidth="1"/>
    <col min="10736" max="10736" width="7.28515625" customWidth="1"/>
    <col min="10737" max="10737" width="9.28515625" customWidth="1"/>
    <col min="10738" max="10738" width="6.7109375" customWidth="1"/>
    <col min="10739" max="10739" width="59.7109375" customWidth="1"/>
    <col min="10740" max="10741" width="11.5703125" customWidth="1"/>
    <col min="10742" max="10742" width="12.5703125" customWidth="1"/>
    <col min="10991" max="10991" width="6.85546875" customWidth="1"/>
    <col min="10992" max="10992" width="7.28515625" customWidth="1"/>
    <col min="10993" max="10993" width="9.28515625" customWidth="1"/>
    <col min="10994" max="10994" width="6.7109375" customWidth="1"/>
    <col min="10995" max="10995" width="59.7109375" customWidth="1"/>
    <col min="10996" max="10997" width="11.5703125" customWidth="1"/>
    <col min="10998" max="10998" width="12.5703125" customWidth="1"/>
    <col min="11247" max="11247" width="6.85546875" customWidth="1"/>
    <col min="11248" max="11248" width="7.28515625" customWidth="1"/>
    <col min="11249" max="11249" width="9.28515625" customWidth="1"/>
    <col min="11250" max="11250" width="6.7109375" customWidth="1"/>
    <col min="11251" max="11251" width="59.7109375" customWidth="1"/>
    <col min="11252" max="11253" width="11.5703125" customWidth="1"/>
    <col min="11254" max="11254" width="12.5703125" customWidth="1"/>
    <col min="11503" max="11503" width="6.85546875" customWidth="1"/>
    <col min="11504" max="11504" width="7.28515625" customWidth="1"/>
    <col min="11505" max="11505" width="9.28515625" customWidth="1"/>
    <col min="11506" max="11506" width="6.7109375" customWidth="1"/>
    <col min="11507" max="11507" width="59.7109375" customWidth="1"/>
    <col min="11508" max="11509" width="11.5703125" customWidth="1"/>
    <col min="11510" max="11510" width="12.5703125" customWidth="1"/>
    <col min="11759" max="11759" width="6.85546875" customWidth="1"/>
    <col min="11760" max="11760" width="7.28515625" customWidth="1"/>
    <col min="11761" max="11761" width="9.28515625" customWidth="1"/>
    <col min="11762" max="11762" width="6.7109375" customWidth="1"/>
    <col min="11763" max="11763" width="59.7109375" customWidth="1"/>
    <col min="11764" max="11765" width="11.5703125" customWidth="1"/>
    <col min="11766" max="11766" width="12.5703125" customWidth="1"/>
    <col min="12015" max="12015" width="6.85546875" customWidth="1"/>
    <col min="12016" max="12016" width="7.28515625" customWidth="1"/>
    <col min="12017" max="12017" width="9.28515625" customWidth="1"/>
    <col min="12018" max="12018" width="6.7109375" customWidth="1"/>
    <col min="12019" max="12019" width="59.7109375" customWidth="1"/>
    <col min="12020" max="12021" width="11.5703125" customWidth="1"/>
    <col min="12022" max="12022" width="12.5703125" customWidth="1"/>
    <col min="12271" max="12271" width="6.85546875" customWidth="1"/>
    <col min="12272" max="12272" width="7.28515625" customWidth="1"/>
    <col min="12273" max="12273" width="9.28515625" customWidth="1"/>
    <col min="12274" max="12274" width="6.7109375" customWidth="1"/>
    <col min="12275" max="12275" width="59.7109375" customWidth="1"/>
    <col min="12276" max="12277" width="11.5703125" customWidth="1"/>
    <col min="12278" max="12278" width="12.5703125" customWidth="1"/>
    <col min="12527" max="12527" width="6.85546875" customWidth="1"/>
    <col min="12528" max="12528" width="7.28515625" customWidth="1"/>
    <col min="12529" max="12529" width="9.28515625" customWidth="1"/>
    <col min="12530" max="12530" width="6.7109375" customWidth="1"/>
    <col min="12531" max="12531" width="59.7109375" customWidth="1"/>
    <col min="12532" max="12533" width="11.5703125" customWidth="1"/>
    <col min="12534" max="12534" width="12.5703125" customWidth="1"/>
    <col min="12783" max="12783" width="6.85546875" customWidth="1"/>
    <col min="12784" max="12784" width="7.28515625" customWidth="1"/>
    <col min="12785" max="12785" width="9.28515625" customWidth="1"/>
    <col min="12786" max="12786" width="6.7109375" customWidth="1"/>
    <col min="12787" max="12787" width="59.7109375" customWidth="1"/>
    <col min="12788" max="12789" width="11.5703125" customWidth="1"/>
    <col min="12790" max="12790" width="12.5703125" customWidth="1"/>
    <col min="13039" max="13039" width="6.85546875" customWidth="1"/>
    <col min="13040" max="13040" width="7.28515625" customWidth="1"/>
    <col min="13041" max="13041" width="9.28515625" customWidth="1"/>
    <col min="13042" max="13042" width="6.7109375" customWidth="1"/>
    <col min="13043" max="13043" width="59.7109375" customWidth="1"/>
    <col min="13044" max="13045" width="11.5703125" customWidth="1"/>
    <col min="13046" max="13046" width="12.5703125" customWidth="1"/>
    <col min="13295" max="13295" width="6.85546875" customWidth="1"/>
    <col min="13296" max="13296" width="7.28515625" customWidth="1"/>
    <col min="13297" max="13297" width="9.28515625" customWidth="1"/>
    <col min="13298" max="13298" width="6.7109375" customWidth="1"/>
    <col min="13299" max="13299" width="59.7109375" customWidth="1"/>
    <col min="13300" max="13301" width="11.5703125" customWidth="1"/>
    <col min="13302" max="13302" width="12.5703125" customWidth="1"/>
    <col min="13551" max="13551" width="6.85546875" customWidth="1"/>
    <col min="13552" max="13552" width="7.28515625" customWidth="1"/>
    <col min="13553" max="13553" width="9.28515625" customWidth="1"/>
    <col min="13554" max="13554" width="6.7109375" customWidth="1"/>
    <col min="13555" max="13555" width="59.7109375" customWidth="1"/>
    <col min="13556" max="13557" width="11.5703125" customWidth="1"/>
    <col min="13558" max="13558" width="12.5703125" customWidth="1"/>
    <col min="13807" max="13807" width="6.85546875" customWidth="1"/>
    <col min="13808" max="13808" width="7.28515625" customWidth="1"/>
    <col min="13809" max="13809" width="9.28515625" customWidth="1"/>
    <col min="13810" max="13810" width="6.7109375" customWidth="1"/>
    <col min="13811" max="13811" width="59.7109375" customWidth="1"/>
    <col min="13812" max="13813" width="11.5703125" customWidth="1"/>
    <col min="13814" max="13814" width="12.5703125" customWidth="1"/>
    <col min="14063" max="14063" width="6.85546875" customWidth="1"/>
    <col min="14064" max="14064" width="7.28515625" customWidth="1"/>
    <col min="14065" max="14065" width="9.28515625" customWidth="1"/>
    <col min="14066" max="14066" width="6.7109375" customWidth="1"/>
    <col min="14067" max="14067" width="59.7109375" customWidth="1"/>
    <col min="14068" max="14069" width="11.5703125" customWidth="1"/>
    <col min="14070" max="14070" width="12.5703125" customWidth="1"/>
    <col min="14319" max="14319" width="6.85546875" customWidth="1"/>
    <col min="14320" max="14320" width="7.28515625" customWidth="1"/>
    <col min="14321" max="14321" width="9.28515625" customWidth="1"/>
    <col min="14322" max="14322" width="6.7109375" customWidth="1"/>
    <col min="14323" max="14323" width="59.7109375" customWidth="1"/>
    <col min="14324" max="14325" width="11.5703125" customWidth="1"/>
    <col min="14326" max="14326" width="12.5703125" customWidth="1"/>
    <col min="14575" max="14575" width="6.85546875" customWidth="1"/>
    <col min="14576" max="14576" width="7.28515625" customWidth="1"/>
    <col min="14577" max="14577" width="9.28515625" customWidth="1"/>
    <col min="14578" max="14578" width="6.7109375" customWidth="1"/>
    <col min="14579" max="14579" width="59.7109375" customWidth="1"/>
    <col min="14580" max="14581" width="11.5703125" customWidth="1"/>
    <col min="14582" max="14582" width="12.5703125" customWidth="1"/>
    <col min="14831" max="14831" width="6.85546875" customWidth="1"/>
    <col min="14832" max="14832" width="7.28515625" customWidth="1"/>
    <col min="14833" max="14833" width="9.28515625" customWidth="1"/>
    <col min="14834" max="14834" width="6.7109375" customWidth="1"/>
    <col min="14835" max="14835" width="59.7109375" customWidth="1"/>
    <col min="14836" max="14837" width="11.5703125" customWidth="1"/>
    <col min="14838" max="14838" width="12.5703125" customWidth="1"/>
    <col min="15087" max="15087" width="6.85546875" customWidth="1"/>
    <col min="15088" max="15088" width="7.28515625" customWidth="1"/>
    <col min="15089" max="15089" width="9.28515625" customWidth="1"/>
    <col min="15090" max="15090" width="6.7109375" customWidth="1"/>
    <col min="15091" max="15091" width="59.7109375" customWidth="1"/>
    <col min="15092" max="15093" width="11.5703125" customWidth="1"/>
    <col min="15094" max="15094" width="12.5703125" customWidth="1"/>
    <col min="15343" max="15343" width="6.85546875" customWidth="1"/>
    <col min="15344" max="15344" width="7.28515625" customWidth="1"/>
    <col min="15345" max="15345" width="9.28515625" customWidth="1"/>
    <col min="15346" max="15346" width="6.7109375" customWidth="1"/>
    <col min="15347" max="15347" width="59.7109375" customWidth="1"/>
    <col min="15348" max="15349" width="11.5703125" customWidth="1"/>
    <col min="15350" max="15350" width="12.5703125" customWidth="1"/>
    <col min="15599" max="15599" width="6.85546875" customWidth="1"/>
    <col min="15600" max="15600" width="7.28515625" customWidth="1"/>
    <col min="15601" max="15601" width="9.28515625" customWidth="1"/>
    <col min="15602" max="15602" width="6.7109375" customWidth="1"/>
    <col min="15603" max="15603" width="59.7109375" customWidth="1"/>
    <col min="15604" max="15605" width="11.5703125" customWidth="1"/>
    <col min="15606" max="15606" width="12.5703125" customWidth="1"/>
    <col min="15855" max="15855" width="6.85546875" customWidth="1"/>
    <col min="15856" max="15856" width="7.28515625" customWidth="1"/>
    <col min="15857" max="15857" width="9.28515625" customWidth="1"/>
    <col min="15858" max="15858" width="6.7109375" customWidth="1"/>
    <col min="15859" max="15859" width="59.7109375" customWidth="1"/>
    <col min="15860" max="15861" width="11.5703125" customWidth="1"/>
    <col min="15862" max="15862" width="12.5703125" customWidth="1"/>
    <col min="16111" max="16111" width="6.85546875" customWidth="1"/>
    <col min="16112" max="16112" width="7.28515625" customWidth="1"/>
    <col min="16113" max="16113" width="9.28515625" customWidth="1"/>
    <col min="16114" max="16114" width="6.7109375" customWidth="1"/>
    <col min="16115" max="16115" width="59.7109375" customWidth="1"/>
    <col min="16116" max="16117" width="11.5703125" customWidth="1"/>
    <col min="16118" max="16118" width="12.5703125" customWidth="1"/>
  </cols>
  <sheetData>
    <row r="1" spans="1:8">
      <c r="E1" s="77"/>
      <c r="F1"/>
      <c r="G1"/>
      <c r="H1" s="52"/>
    </row>
    <row r="2" spans="1:8">
      <c r="E2" s="77"/>
      <c r="F2"/>
      <c r="G2"/>
      <c r="H2" s="52"/>
    </row>
    <row r="3" spans="1:8">
      <c r="E3" s="40"/>
      <c r="F3"/>
      <c r="G3"/>
      <c r="H3" s="52"/>
    </row>
    <row r="4" spans="1:8" s="29" customFormat="1" ht="53.25">
      <c r="A4" s="53" t="s">
        <v>362</v>
      </c>
      <c r="B4" s="60" t="s">
        <v>185</v>
      </c>
      <c r="C4" s="61" t="s">
        <v>364</v>
      </c>
      <c r="D4" s="59" t="s">
        <v>363</v>
      </c>
      <c r="E4" s="54" t="s">
        <v>361</v>
      </c>
      <c r="F4" s="65" t="s">
        <v>410</v>
      </c>
      <c r="G4" s="65" t="s">
        <v>430</v>
      </c>
      <c r="H4" s="85" t="s">
        <v>425</v>
      </c>
    </row>
    <row r="5" spans="1:8" s="29" customFormat="1" ht="12.75">
      <c r="A5" s="41">
        <v>1</v>
      </c>
      <c r="B5" s="41">
        <v>2</v>
      </c>
      <c r="C5" s="41">
        <v>3</v>
      </c>
      <c r="D5" s="41">
        <v>4</v>
      </c>
      <c r="E5" s="41">
        <v>5</v>
      </c>
      <c r="F5" s="12">
        <v>6</v>
      </c>
      <c r="G5" s="12">
        <v>7</v>
      </c>
      <c r="H5" s="80">
        <v>8</v>
      </c>
    </row>
    <row r="6" spans="1:8" s="29" customFormat="1" ht="12.75">
      <c r="A6" s="11">
        <v>100111</v>
      </c>
      <c r="B6" s="14"/>
      <c r="C6" s="14"/>
      <c r="D6" s="15"/>
      <c r="E6" s="14" t="s">
        <v>418</v>
      </c>
      <c r="F6" s="67"/>
      <c r="G6" s="67"/>
      <c r="H6" s="81"/>
    </row>
    <row r="7" spans="1:8" s="21" customFormat="1" ht="13.5">
      <c r="A7" s="18"/>
      <c r="B7" s="18"/>
      <c r="C7" s="18">
        <v>610000</v>
      </c>
      <c r="D7" s="19">
        <v>1</v>
      </c>
      <c r="E7" s="18" t="s">
        <v>186</v>
      </c>
      <c r="F7" s="68">
        <f>SUM(F8)</f>
        <v>55000</v>
      </c>
      <c r="G7" s="68">
        <f>SUM(G8)</f>
        <v>54102.87</v>
      </c>
      <c r="H7" s="82">
        <f>SUM(G7/(F7/100))</f>
        <v>98.368854545454553</v>
      </c>
    </row>
    <row r="8" spans="1:8" s="25" customFormat="1" ht="12.75">
      <c r="A8" s="22"/>
      <c r="B8" s="22"/>
      <c r="C8" s="22">
        <v>613000</v>
      </c>
      <c r="D8" s="23" t="s">
        <v>10</v>
      </c>
      <c r="E8" s="22" t="s">
        <v>187</v>
      </c>
      <c r="F8" s="69">
        <f>SUM(F9:F10)</f>
        <v>55000</v>
      </c>
      <c r="G8" s="69">
        <f>SUM(G9:G10)</f>
        <v>54102.87</v>
      </c>
      <c r="H8" s="82">
        <f t="shared" ref="H8:H12" si="0">SUM(G8/(F8/100))</f>
        <v>98.368854545454553</v>
      </c>
    </row>
    <row r="9" spans="1:8" s="29" customFormat="1" ht="12.75">
      <c r="A9" s="26"/>
      <c r="B9" s="43" t="s">
        <v>188</v>
      </c>
      <c r="C9" s="26">
        <v>613100</v>
      </c>
      <c r="D9" s="27" t="s">
        <v>12</v>
      </c>
      <c r="E9" s="26" t="s">
        <v>189</v>
      </c>
      <c r="F9" s="71">
        <v>5000</v>
      </c>
      <c r="G9" s="71">
        <v>4347.3</v>
      </c>
      <c r="H9" s="82">
        <f t="shared" si="0"/>
        <v>86.945999999999998</v>
      </c>
    </row>
    <row r="10" spans="1:8" s="29" customFormat="1" ht="12.75">
      <c r="A10" s="26"/>
      <c r="B10" s="43" t="s">
        <v>188</v>
      </c>
      <c r="C10" s="26">
        <v>613900</v>
      </c>
      <c r="D10" s="27" t="s">
        <v>20</v>
      </c>
      <c r="E10" s="26" t="s">
        <v>190</v>
      </c>
      <c r="F10" s="71">
        <v>50000</v>
      </c>
      <c r="G10" s="71">
        <v>49755.57</v>
      </c>
      <c r="H10" s="86">
        <f t="shared" si="0"/>
        <v>99.511139999999997</v>
      </c>
    </row>
    <row r="11" spans="1:8" s="25" customFormat="1" ht="12.75">
      <c r="A11" s="22"/>
      <c r="B11" s="44" t="s">
        <v>188</v>
      </c>
      <c r="C11" s="22"/>
      <c r="D11" s="23">
        <v>2</v>
      </c>
      <c r="E11" s="55" t="s">
        <v>191</v>
      </c>
      <c r="F11" s="69">
        <v>30000</v>
      </c>
      <c r="G11" s="69">
        <v>22565.4</v>
      </c>
      <c r="H11" s="82">
        <f t="shared" si="0"/>
        <v>75.218000000000004</v>
      </c>
    </row>
    <row r="12" spans="1:8" s="29" customFormat="1" ht="12.75">
      <c r="A12" s="26"/>
      <c r="B12" s="26"/>
      <c r="C12" s="26"/>
      <c r="D12" s="27"/>
      <c r="E12" s="55" t="s">
        <v>192</v>
      </c>
      <c r="F12" s="69">
        <f>SUM(F7+F11)</f>
        <v>85000</v>
      </c>
      <c r="G12" s="69">
        <f>SUM(G7+G11)</f>
        <v>76668.27</v>
      </c>
      <c r="H12" s="82">
        <f t="shared" si="0"/>
        <v>90.197964705882356</v>
      </c>
    </row>
    <row r="13" spans="1:8" s="29" customFormat="1" ht="12.75">
      <c r="A13" s="11">
        <v>100121</v>
      </c>
      <c r="B13" s="14"/>
      <c r="C13" s="14"/>
      <c r="D13" s="15"/>
      <c r="E13" s="56" t="s">
        <v>351</v>
      </c>
      <c r="F13" s="67"/>
      <c r="G13" s="67"/>
      <c r="H13" s="81"/>
    </row>
    <row r="14" spans="1:8" s="21" customFormat="1" ht="13.5">
      <c r="A14" s="18"/>
      <c r="B14" s="45"/>
      <c r="C14" s="18">
        <v>610000</v>
      </c>
      <c r="D14" s="19">
        <v>1</v>
      </c>
      <c r="E14" s="18" t="s">
        <v>186</v>
      </c>
      <c r="F14" s="68">
        <f>SUM(F15+F22)</f>
        <v>2625000</v>
      </c>
      <c r="G14" s="68">
        <f>SUM(G15+G22)</f>
        <v>2399954.8499999996</v>
      </c>
      <c r="H14" s="82">
        <f t="shared" ref="H14:H55" si="1">SUM(G14/(F14/100))</f>
        <v>91.42685142857141</v>
      </c>
    </row>
    <row r="15" spans="1:8" s="25" customFormat="1" ht="12.75">
      <c r="A15" s="22"/>
      <c r="B15" s="46"/>
      <c r="C15" s="22">
        <v>613000</v>
      </c>
      <c r="D15" s="23" t="s">
        <v>10</v>
      </c>
      <c r="E15" s="22" t="s">
        <v>187</v>
      </c>
      <c r="F15" s="69">
        <f>SUM(F16:F21)</f>
        <v>311000</v>
      </c>
      <c r="G15" s="69">
        <f>SUM(G16:G21)</f>
        <v>293049.53000000003</v>
      </c>
      <c r="H15" s="82">
        <f t="shared" si="1"/>
        <v>94.228144694533768</v>
      </c>
    </row>
    <row r="16" spans="1:8" s="29" customFormat="1" ht="12.75">
      <c r="A16" s="26"/>
      <c r="B16" s="47" t="s">
        <v>193</v>
      </c>
      <c r="C16" s="26">
        <v>613100</v>
      </c>
      <c r="D16" s="27" t="s">
        <v>12</v>
      </c>
      <c r="E16" s="26" t="s">
        <v>189</v>
      </c>
      <c r="F16" s="71">
        <v>1000</v>
      </c>
      <c r="G16" s="71">
        <v>970</v>
      </c>
      <c r="H16" s="82">
        <f t="shared" si="1"/>
        <v>97</v>
      </c>
    </row>
    <row r="17" spans="1:8" s="29" customFormat="1" ht="12.75">
      <c r="A17" s="26"/>
      <c r="B17" s="47" t="s">
        <v>234</v>
      </c>
      <c r="C17" s="26">
        <v>613500</v>
      </c>
      <c r="D17" s="27" t="s">
        <v>20</v>
      </c>
      <c r="E17" s="26" t="s">
        <v>235</v>
      </c>
      <c r="F17" s="71">
        <v>150000</v>
      </c>
      <c r="G17" s="71">
        <v>146612.01</v>
      </c>
      <c r="H17" s="82">
        <f t="shared" si="1"/>
        <v>97.741340000000008</v>
      </c>
    </row>
    <row r="18" spans="1:8" s="29" customFormat="1" ht="12.75">
      <c r="A18" s="26"/>
      <c r="B18" s="47" t="s">
        <v>193</v>
      </c>
      <c r="C18" s="26">
        <v>613800</v>
      </c>
      <c r="D18" s="27" t="s">
        <v>23</v>
      </c>
      <c r="E18" s="26" t="s">
        <v>194</v>
      </c>
      <c r="F18" s="71">
        <v>10000</v>
      </c>
      <c r="G18" s="71">
        <v>11957.73</v>
      </c>
      <c r="H18" s="82">
        <f t="shared" si="1"/>
        <v>119.57729999999999</v>
      </c>
    </row>
    <row r="19" spans="1:8" s="29" customFormat="1" ht="12.75">
      <c r="A19" s="26"/>
      <c r="B19" s="47" t="s">
        <v>193</v>
      </c>
      <c r="C19" s="26">
        <v>613900</v>
      </c>
      <c r="D19" s="27" t="s">
        <v>196</v>
      </c>
      <c r="E19" s="26" t="s">
        <v>190</v>
      </c>
      <c r="F19" s="71">
        <v>50000</v>
      </c>
      <c r="G19" s="71">
        <v>49680.4</v>
      </c>
      <c r="H19" s="82">
        <f t="shared" si="1"/>
        <v>99.360799999999998</v>
      </c>
    </row>
    <row r="20" spans="1:8" s="29" customFormat="1" ht="12.75">
      <c r="A20" s="26"/>
      <c r="B20" s="47" t="s">
        <v>201</v>
      </c>
      <c r="C20" s="26">
        <v>613900</v>
      </c>
      <c r="D20" s="27" t="s">
        <v>197</v>
      </c>
      <c r="E20" s="26" t="s">
        <v>202</v>
      </c>
      <c r="F20" s="71">
        <v>80000</v>
      </c>
      <c r="G20" s="71">
        <v>83829.39</v>
      </c>
      <c r="H20" s="82">
        <f t="shared" si="1"/>
        <v>104.7867375</v>
      </c>
    </row>
    <row r="21" spans="1:8" s="29" customFormat="1" ht="12.75">
      <c r="A21" s="26"/>
      <c r="B21" s="47" t="s">
        <v>193</v>
      </c>
      <c r="C21" s="26">
        <v>613900</v>
      </c>
      <c r="D21" s="27" t="s">
        <v>199</v>
      </c>
      <c r="E21" s="26" t="s">
        <v>397</v>
      </c>
      <c r="F21" s="71">
        <v>20000</v>
      </c>
      <c r="G21" s="71">
        <v>0</v>
      </c>
      <c r="H21" s="82">
        <f t="shared" si="1"/>
        <v>0</v>
      </c>
    </row>
    <row r="22" spans="1:8" s="25" customFormat="1" ht="13.5" customHeight="1">
      <c r="A22" s="22"/>
      <c r="B22" s="46"/>
      <c r="C22" s="22">
        <v>614000</v>
      </c>
      <c r="D22" s="23" t="s">
        <v>29</v>
      </c>
      <c r="E22" s="22" t="s">
        <v>203</v>
      </c>
      <c r="F22" s="69">
        <f>SUM(F23:F54)</f>
        <v>2314000</v>
      </c>
      <c r="G22" s="69">
        <f>SUM(G23:G54)</f>
        <v>2106905.3199999998</v>
      </c>
      <c r="H22" s="82">
        <f t="shared" si="1"/>
        <v>91.050359550561794</v>
      </c>
    </row>
    <row r="23" spans="1:8" s="29" customFormat="1" ht="12.75">
      <c r="A23" s="26"/>
      <c r="B23" s="47" t="s">
        <v>193</v>
      </c>
      <c r="C23" s="26">
        <v>614200</v>
      </c>
      <c r="D23" s="27" t="s">
        <v>31</v>
      </c>
      <c r="E23" s="26" t="s">
        <v>374</v>
      </c>
      <c r="F23" s="71">
        <v>170000</v>
      </c>
      <c r="G23" s="71">
        <v>167184.49</v>
      </c>
      <c r="H23" s="82">
        <f t="shared" si="1"/>
        <v>98.343817647058813</v>
      </c>
    </row>
    <row r="24" spans="1:8" s="29" customFormat="1" ht="12.75">
      <c r="A24" s="26"/>
      <c r="B24" s="47" t="s">
        <v>237</v>
      </c>
      <c r="C24" s="26">
        <v>614200</v>
      </c>
      <c r="D24" s="27" t="s">
        <v>205</v>
      </c>
      <c r="E24" s="26" t="s">
        <v>357</v>
      </c>
      <c r="F24" s="71">
        <v>120000</v>
      </c>
      <c r="G24" s="71">
        <v>102000</v>
      </c>
      <c r="H24" s="82">
        <f t="shared" si="1"/>
        <v>85</v>
      </c>
    </row>
    <row r="25" spans="1:8" s="29" customFormat="1" ht="12.75">
      <c r="A25" s="26"/>
      <c r="B25" s="47" t="s">
        <v>237</v>
      </c>
      <c r="C25" s="26">
        <v>614200</v>
      </c>
      <c r="D25" s="27" t="s">
        <v>208</v>
      </c>
      <c r="E25" s="26" t="s">
        <v>238</v>
      </c>
      <c r="F25" s="71">
        <v>40000</v>
      </c>
      <c r="G25" s="71">
        <v>42000</v>
      </c>
      <c r="H25" s="82">
        <f t="shared" si="1"/>
        <v>105</v>
      </c>
    </row>
    <row r="26" spans="1:8" s="29" customFormat="1" ht="12.75">
      <c r="A26" s="26"/>
      <c r="B26" s="47" t="s">
        <v>239</v>
      </c>
      <c r="C26" s="26">
        <v>614200</v>
      </c>
      <c r="D26" s="62" t="s">
        <v>210</v>
      </c>
      <c r="E26" s="26" t="s">
        <v>349</v>
      </c>
      <c r="F26" s="71">
        <v>20000</v>
      </c>
      <c r="G26" s="71">
        <v>19700</v>
      </c>
      <c r="H26" s="82">
        <f t="shared" si="1"/>
        <v>98.5</v>
      </c>
    </row>
    <row r="27" spans="1:8" s="29" customFormat="1" ht="12.75">
      <c r="A27" s="26"/>
      <c r="B27" s="47" t="s">
        <v>239</v>
      </c>
      <c r="C27" s="26">
        <v>614200</v>
      </c>
      <c r="D27" s="27" t="s">
        <v>213</v>
      </c>
      <c r="E27" s="26" t="s">
        <v>240</v>
      </c>
      <c r="F27" s="71">
        <v>50000</v>
      </c>
      <c r="G27" s="71">
        <v>49250</v>
      </c>
      <c r="H27" s="82">
        <f t="shared" si="1"/>
        <v>98.5</v>
      </c>
    </row>
    <row r="28" spans="1:8" s="29" customFormat="1" ht="12.75">
      <c r="A28" s="26"/>
      <c r="B28" s="47">
        <v>1091</v>
      </c>
      <c r="C28" s="26">
        <v>614200</v>
      </c>
      <c r="D28" s="27" t="s">
        <v>216</v>
      </c>
      <c r="E28" s="26" t="s">
        <v>348</v>
      </c>
      <c r="F28" s="71">
        <v>20000</v>
      </c>
      <c r="G28" s="71">
        <v>11969.1</v>
      </c>
      <c r="H28" s="82">
        <f t="shared" si="1"/>
        <v>59.845500000000001</v>
      </c>
    </row>
    <row r="29" spans="1:8" s="29" customFormat="1" ht="12.75">
      <c r="A29" s="26"/>
      <c r="B29" s="47">
        <v>1091</v>
      </c>
      <c r="C29" s="26">
        <v>614200</v>
      </c>
      <c r="D29" s="27" t="s">
        <v>218</v>
      </c>
      <c r="E29" s="26" t="s">
        <v>413</v>
      </c>
      <c r="F29" s="71">
        <v>28000</v>
      </c>
      <c r="G29" s="71">
        <v>10600</v>
      </c>
      <c r="H29" s="82">
        <f t="shared" si="1"/>
        <v>37.857142857142854</v>
      </c>
    </row>
    <row r="30" spans="1:8" s="29" customFormat="1" ht="12.75">
      <c r="A30" s="26"/>
      <c r="B30" s="47" t="s">
        <v>201</v>
      </c>
      <c r="C30" s="26">
        <v>614300</v>
      </c>
      <c r="D30" s="27" t="s">
        <v>244</v>
      </c>
      <c r="E30" s="26" t="s">
        <v>243</v>
      </c>
      <c r="F30" s="71">
        <v>50000</v>
      </c>
      <c r="G30" s="71">
        <v>47500</v>
      </c>
      <c r="H30" s="82">
        <f t="shared" si="1"/>
        <v>95</v>
      </c>
    </row>
    <row r="31" spans="1:8" s="29" customFormat="1" ht="12.75">
      <c r="A31" s="26"/>
      <c r="B31" s="47" t="s">
        <v>201</v>
      </c>
      <c r="C31" s="26">
        <v>614300</v>
      </c>
      <c r="D31" s="27" t="s">
        <v>245</v>
      </c>
      <c r="E31" s="26" t="s">
        <v>247</v>
      </c>
      <c r="F31" s="71">
        <v>50000</v>
      </c>
      <c r="G31" s="71">
        <v>26665.5</v>
      </c>
      <c r="H31" s="82">
        <f t="shared" si="1"/>
        <v>53.331000000000003</v>
      </c>
    </row>
    <row r="32" spans="1:8" s="29" customFormat="1" ht="12.75">
      <c r="A32" s="26"/>
      <c r="B32" s="48" t="s">
        <v>242</v>
      </c>
      <c r="C32" s="26">
        <v>614300</v>
      </c>
      <c r="D32" s="27" t="s">
        <v>246</v>
      </c>
      <c r="E32" s="26" t="s">
        <v>332</v>
      </c>
      <c r="F32" s="71">
        <v>160000</v>
      </c>
      <c r="G32" s="71">
        <v>150000</v>
      </c>
      <c r="H32" s="82">
        <f t="shared" si="1"/>
        <v>93.75</v>
      </c>
    </row>
    <row r="33" spans="1:8" s="29" customFormat="1" ht="12.75">
      <c r="A33" s="26"/>
      <c r="B33" s="48" t="s">
        <v>242</v>
      </c>
      <c r="C33" s="26">
        <v>614300</v>
      </c>
      <c r="D33" s="27" t="s">
        <v>248</v>
      </c>
      <c r="E33" s="26" t="s">
        <v>250</v>
      </c>
      <c r="F33" s="71">
        <v>50000</v>
      </c>
      <c r="G33" s="71">
        <v>26200</v>
      </c>
      <c r="H33" s="82">
        <f t="shared" si="1"/>
        <v>52.4</v>
      </c>
    </row>
    <row r="34" spans="1:8" s="29" customFormat="1" ht="12.75">
      <c r="A34" s="26"/>
      <c r="B34" s="47" t="s">
        <v>239</v>
      </c>
      <c r="C34" s="26">
        <v>614300</v>
      </c>
      <c r="D34" s="27" t="s">
        <v>249</v>
      </c>
      <c r="E34" s="26" t="s">
        <v>252</v>
      </c>
      <c r="F34" s="71">
        <v>20000</v>
      </c>
      <c r="G34" s="71">
        <v>12630</v>
      </c>
      <c r="H34" s="82">
        <f t="shared" si="1"/>
        <v>63.15</v>
      </c>
    </row>
    <row r="35" spans="1:8" s="29" customFormat="1" ht="12.75">
      <c r="A35" s="26"/>
      <c r="B35" s="47">
        <v>1091</v>
      </c>
      <c r="C35" s="26">
        <v>614300</v>
      </c>
      <c r="D35" s="27" t="s">
        <v>251</v>
      </c>
      <c r="E35" s="26" t="s">
        <v>254</v>
      </c>
      <c r="F35" s="71">
        <v>20000</v>
      </c>
      <c r="G35" s="71">
        <v>12000</v>
      </c>
      <c r="H35" s="82">
        <f t="shared" si="1"/>
        <v>60</v>
      </c>
    </row>
    <row r="36" spans="1:8" s="29" customFormat="1" ht="12.75">
      <c r="A36" s="26"/>
      <c r="B36" s="47" t="s">
        <v>201</v>
      </c>
      <c r="C36" s="26">
        <v>614300</v>
      </c>
      <c r="D36" s="27" t="s">
        <v>253</v>
      </c>
      <c r="E36" s="26" t="s">
        <v>333</v>
      </c>
      <c r="F36" s="71">
        <v>5000</v>
      </c>
      <c r="G36" s="71">
        <v>0</v>
      </c>
      <c r="H36" s="82">
        <f t="shared" si="1"/>
        <v>0</v>
      </c>
    </row>
    <row r="37" spans="1:8" s="29" customFormat="1" ht="12.75">
      <c r="A37" s="26"/>
      <c r="B37" s="47" t="s">
        <v>239</v>
      </c>
      <c r="C37" s="26">
        <v>614300</v>
      </c>
      <c r="D37" s="27" t="s">
        <v>255</v>
      </c>
      <c r="E37" s="26" t="s">
        <v>419</v>
      </c>
      <c r="F37" s="71">
        <v>100000</v>
      </c>
      <c r="G37" s="71">
        <v>101280.55</v>
      </c>
      <c r="H37" s="82">
        <f t="shared" si="1"/>
        <v>101.28055000000001</v>
      </c>
    </row>
    <row r="38" spans="1:8" s="29" customFormat="1" ht="12.75">
      <c r="A38" s="26"/>
      <c r="B38" s="47" t="s">
        <v>201</v>
      </c>
      <c r="C38" s="26">
        <v>614300</v>
      </c>
      <c r="D38" s="27" t="s">
        <v>257</v>
      </c>
      <c r="E38" s="26" t="s">
        <v>377</v>
      </c>
      <c r="F38" s="71">
        <v>100000</v>
      </c>
      <c r="G38" s="71">
        <v>89640.68</v>
      </c>
      <c r="H38" s="82">
        <f t="shared" si="1"/>
        <v>89.640679999999989</v>
      </c>
    </row>
    <row r="39" spans="1:8" s="29" customFormat="1" ht="12.75">
      <c r="A39" s="26"/>
      <c r="B39" s="47" t="s">
        <v>273</v>
      </c>
      <c r="C39" s="26">
        <v>614300</v>
      </c>
      <c r="D39" s="27" t="s">
        <v>258</v>
      </c>
      <c r="E39" s="26" t="s">
        <v>274</v>
      </c>
      <c r="F39" s="71">
        <v>20000</v>
      </c>
      <c r="G39" s="71">
        <v>17000</v>
      </c>
      <c r="H39" s="82">
        <f t="shared" si="1"/>
        <v>85</v>
      </c>
    </row>
    <row r="40" spans="1:8" s="29" customFormat="1" ht="12.75">
      <c r="A40" s="26"/>
      <c r="B40" s="47" t="s">
        <v>204</v>
      </c>
      <c r="C40" s="26">
        <v>614400</v>
      </c>
      <c r="D40" s="27" t="s">
        <v>259</v>
      </c>
      <c r="E40" s="26" t="s">
        <v>206</v>
      </c>
      <c r="F40" s="71">
        <v>10000</v>
      </c>
      <c r="G40" s="71">
        <v>2000</v>
      </c>
      <c r="H40" s="82">
        <f t="shared" si="1"/>
        <v>20</v>
      </c>
    </row>
    <row r="41" spans="1:8" s="29" customFormat="1" ht="12.75">
      <c r="A41" s="26"/>
      <c r="B41" s="47" t="s">
        <v>242</v>
      </c>
      <c r="C41" s="26">
        <v>614400</v>
      </c>
      <c r="D41" s="27" t="s">
        <v>261</v>
      </c>
      <c r="E41" s="26" t="s">
        <v>378</v>
      </c>
      <c r="F41" s="71">
        <v>178000</v>
      </c>
      <c r="G41" s="71">
        <v>177860</v>
      </c>
      <c r="H41" s="82">
        <f t="shared" si="1"/>
        <v>99.921348314606746</v>
      </c>
    </row>
    <row r="42" spans="1:8" s="29" customFormat="1" ht="12.75">
      <c r="A42" s="26"/>
      <c r="B42" s="47" t="s">
        <v>260</v>
      </c>
      <c r="C42" s="26">
        <v>614400</v>
      </c>
      <c r="D42" s="27" t="s">
        <v>263</v>
      </c>
      <c r="E42" s="26" t="s">
        <v>379</v>
      </c>
      <c r="F42" s="71">
        <v>204000</v>
      </c>
      <c r="G42" s="71">
        <v>202000</v>
      </c>
      <c r="H42" s="82">
        <f t="shared" si="1"/>
        <v>99.019607843137251</v>
      </c>
    </row>
    <row r="43" spans="1:8" s="29" customFormat="1" ht="12.75">
      <c r="A43" s="26"/>
      <c r="B43" s="47" t="s">
        <v>262</v>
      </c>
      <c r="C43" s="26">
        <v>614400</v>
      </c>
      <c r="D43" s="27" t="s">
        <v>264</v>
      </c>
      <c r="E43" s="26" t="s">
        <v>427</v>
      </c>
      <c r="F43" s="71">
        <v>268000</v>
      </c>
      <c r="G43" s="71">
        <v>267303.59999999998</v>
      </c>
      <c r="H43" s="82">
        <f t="shared" si="1"/>
        <v>99.740149253731332</v>
      </c>
    </row>
    <row r="44" spans="1:8" s="29" customFormat="1" ht="12.75">
      <c r="A44" s="26"/>
      <c r="B44" s="47" t="s">
        <v>262</v>
      </c>
      <c r="C44" s="26">
        <v>614400</v>
      </c>
      <c r="D44" s="27" t="s">
        <v>265</v>
      </c>
      <c r="E44" s="26" t="s">
        <v>380</v>
      </c>
      <c r="F44" s="71">
        <v>15000</v>
      </c>
      <c r="G44" s="71">
        <v>12000</v>
      </c>
      <c r="H44" s="82">
        <f t="shared" si="1"/>
        <v>80</v>
      </c>
    </row>
    <row r="45" spans="1:8" s="29" customFormat="1" ht="12.75">
      <c r="A45" s="26"/>
      <c r="B45" s="47" t="s">
        <v>262</v>
      </c>
      <c r="C45" s="26">
        <v>614400</v>
      </c>
      <c r="D45" s="27" t="s">
        <v>266</v>
      </c>
      <c r="E45" s="26" t="s">
        <v>381</v>
      </c>
      <c r="F45" s="71">
        <v>16000</v>
      </c>
      <c r="G45" s="71">
        <v>14000</v>
      </c>
      <c r="H45" s="82">
        <f t="shared" si="1"/>
        <v>87.5</v>
      </c>
    </row>
    <row r="46" spans="1:8" s="29" customFormat="1" ht="12.75">
      <c r="A46" s="26"/>
      <c r="B46" s="47" t="s">
        <v>204</v>
      </c>
      <c r="C46" s="26">
        <v>614400</v>
      </c>
      <c r="D46" s="27" t="s">
        <v>267</v>
      </c>
      <c r="E46" s="26" t="s">
        <v>407</v>
      </c>
      <c r="F46" s="71">
        <v>10000</v>
      </c>
      <c r="G46" s="71">
        <v>5000</v>
      </c>
      <c r="H46" s="82">
        <f t="shared" si="1"/>
        <v>50</v>
      </c>
    </row>
    <row r="47" spans="1:8" s="29" customFormat="1" ht="12.75">
      <c r="A47" s="26"/>
      <c r="B47" s="47" t="s">
        <v>406</v>
      </c>
      <c r="C47" s="26">
        <v>614400</v>
      </c>
      <c r="D47" s="27" t="s">
        <v>268</v>
      </c>
      <c r="E47" s="26" t="s">
        <v>408</v>
      </c>
      <c r="F47" s="71">
        <v>10000</v>
      </c>
      <c r="G47" s="71">
        <v>10000</v>
      </c>
      <c r="H47" s="82">
        <f t="shared" si="1"/>
        <v>100</v>
      </c>
    </row>
    <row r="48" spans="1:8" s="29" customFormat="1" ht="12.75">
      <c r="A48" s="26"/>
      <c r="B48" s="47" t="s">
        <v>204</v>
      </c>
      <c r="C48" s="26">
        <v>614400</v>
      </c>
      <c r="D48" s="27" t="s">
        <v>269</v>
      </c>
      <c r="E48" s="26" t="s">
        <v>366</v>
      </c>
      <c r="F48" s="71">
        <v>220000</v>
      </c>
      <c r="G48" s="71">
        <v>219000</v>
      </c>
      <c r="H48" s="82">
        <f t="shared" si="1"/>
        <v>99.545454545454547</v>
      </c>
    </row>
    <row r="49" spans="1:8" s="29" customFormat="1" ht="12.75">
      <c r="A49" s="26"/>
      <c r="B49" s="47" t="s">
        <v>262</v>
      </c>
      <c r="C49" s="26">
        <v>614400</v>
      </c>
      <c r="D49" s="27" t="s">
        <v>270</v>
      </c>
      <c r="E49" s="26" t="s">
        <v>334</v>
      </c>
      <c r="F49" s="71">
        <v>10000</v>
      </c>
      <c r="G49" s="71">
        <v>5000</v>
      </c>
      <c r="H49" s="82">
        <f t="shared" si="1"/>
        <v>50</v>
      </c>
    </row>
    <row r="50" spans="1:8" s="29" customFormat="1" ht="12.75">
      <c r="A50" s="26"/>
      <c r="B50" s="47" t="s">
        <v>207</v>
      </c>
      <c r="C50" s="26">
        <v>614500</v>
      </c>
      <c r="D50" s="27" t="s">
        <v>272</v>
      </c>
      <c r="E50" s="26" t="s">
        <v>209</v>
      </c>
      <c r="F50" s="71">
        <v>60000</v>
      </c>
      <c r="G50" s="71">
        <v>50178</v>
      </c>
      <c r="H50" s="82">
        <f t="shared" si="1"/>
        <v>83.63</v>
      </c>
    </row>
    <row r="51" spans="1:8" s="29" customFormat="1" ht="12.75">
      <c r="A51" s="26"/>
      <c r="B51" s="47" t="s">
        <v>193</v>
      </c>
      <c r="C51" s="26">
        <v>614500</v>
      </c>
      <c r="D51" s="27" t="s">
        <v>350</v>
      </c>
      <c r="E51" s="26" t="s">
        <v>211</v>
      </c>
      <c r="F51" s="71">
        <v>60000</v>
      </c>
      <c r="G51" s="71">
        <v>1500</v>
      </c>
      <c r="H51" s="82">
        <f t="shared" si="1"/>
        <v>2.5</v>
      </c>
    </row>
    <row r="52" spans="1:8" s="29" customFormat="1" ht="12.75">
      <c r="A52" s="26"/>
      <c r="B52" s="47" t="s">
        <v>212</v>
      </c>
      <c r="C52" s="26">
        <v>614800</v>
      </c>
      <c r="D52" s="27" t="s">
        <v>358</v>
      </c>
      <c r="E52" s="26" t="s">
        <v>214</v>
      </c>
      <c r="F52" s="71">
        <v>180000</v>
      </c>
      <c r="G52" s="71">
        <v>214380.81</v>
      </c>
      <c r="H52" s="82">
        <f t="shared" si="1"/>
        <v>119.10045</v>
      </c>
    </row>
    <row r="53" spans="1:8" s="29" customFormat="1" ht="12.75">
      <c r="A53" s="26"/>
      <c r="B53" s="47" t="s">
        <v>215</v>
      </c>
      <c r="C53" s="26">
        <v>614800</v>
      </c>
      <c r="D53" s="27" t="s">
        <v>389</v>
      </c>
      <c r="E53" s="26" t="s">
        <v>217</v>
      </c>
      <c r="F53" s="71">
        <v>25000</v>
      </c>
      <c r="G53" s="71">
        <v>24979.99</v>
      </c>
      <c r="H53" s="82">
        <f t="shared" si="1"/>
        <v>99.919960000000003</v>
      </c>
    </row>
    <row r="54" spans="1:8" s="29" customFormat="1" ht="12.75">
      <c r="A54" s="26"/>
      <c r="B54" s="47" t="s">
        <v>215</v>
      </c>
      <c r="C54" s="26">
        <v>614800</v>
      </c>
      <c r="D54" s="27" t="s">
        <v>412</v>
      </c>
      <c r="E54" s="26" t="s">
        <v>219</v>
      </c>
      <c r="F54" s="71">
        <v>25000</v>
      </c>
      <c r="G54" s="71">
        <v>16082.6</v>
      </c>
      <c r="H54" s="82">
        <f t="shared" si="1"/>
        <v>64.330399999999997</v>
      </c>
    </row>
    <row r="55" spans="1:8" s="29" customFormat="1" ht="12.75">
      <c r="A55" s="26"/>
      <c r="B55" s="47"/>
      <c r="C55" s="26"/>
      <c r="D55" s="27"/>
      <c r="E55" s="55" t="s">
        <v>222</v>
      </c>
      <c r="F55" s="69">
        <f>SUM(F14)</f>
        <v>2625000</v>
      </c>
      <c r="G55" s="69">
        <f>SUM(G14)</f>
        <v>2399954.8499999996</v>
      </c>
      <c r="H55" s="82">
        <f t="shared" si="1"/>
        <v>91.42685142857141</v>
      </c>
    </row>
    <row r="56" spans="1:8" s="29" customFormat="1" ht="24">
      <c r="A56" s="11">
        <v>100131</v>
      </c>
      <c r="B56" s="14"/>
      <c r="C56" s="14"/>
      <c r="D56" s="15"/>
      <c r="E56" s="57" t="s">
        <v>352</v>
      </c>
      <c r="F56" s="67"/>
      <c r="G56" s="67"/>
      <c r="H56" s="81"/>
    </row>
    <row r="57" spans="1:8" s="21" customFormat="1" ht="13.5">
      <c r="A57" s="18"/>
      <c r="B57" s="45"/>
      <c r="C57" s="18">
        <v>610000</v>
      </c>
      <c r="D57" s="19">
        <v>1</v>
      </c>
      <c r="E57" s="18" t="s">
        <v>186</v>
      </c>
      <c r="F57" s="68">
        <f>SUM(F58+F71+F74)</f>
        <v>3458000</v>
      </c>
      <c r="G57" s="68">
        <f>SUM(G58+G71+G74)</f>
        <v>2814051.38</v>
      </c>
      <c r="H57" s="82">
        <f t="shared" ref="H57:H84" si="2">SUM(G57/(F57/100))</f>
        <v>81.378004048582994</v>
      </c>
    </row>
    <row r="58" spans="1:8" s="25" customFormat="1" ht="12.75">
      <c r="A58" s="22"/>
      <c r="B58" s="46"/>
      <c r="C58" s="22">
        <v>613000</v>
      </c>
      <c r="D58" s="23" t="s">
        <v>10</v>
      </c>
      <c r="E58" s="22" t="s">
        <v>187</v>
      </c>
      <c r="F58" s="69">
        <f>SUM(F59:F70)</f>
        <v>3141000</v>
      </c>
      <c r="G58" s="69">
        <f>SUM(G59:G70)</f>
        <v>2535609.4899999998</v>
      </c>
      <c r="H58" s="82">
        <f t="shared" si="2"/>
        <v>80.726185609678438</v>
      </c>
    </row>
    <row r="59" spans="1:8" s="29" customFormat="1" ht="12.75">
      <c r="A59" s="26"/>
      <c r="B59" s="47" t="s">
        <v>193</v>
      </c>
      <c r="C59" s="26">
        <v>613100</v>
      </c>
      <c r="D59" s="27" t="s">
        <v>12</v>
      </c>
      <c r="E59" s="26" t="s">
        <v>189</v>
      </c>
      <c r="F59" s="71">
        <v>1000</v>
      </c>
      <c r="G59" s="71">
        <v>520</v>
      </c>
      <c r="H59" s="82">
        <f t="shared" si="2"/>
        <v>52</v>
      </c>
    </row>
    <row r="60" spans="1:8" s="29" customFormat="1" ht="12.75">
      <c r="A60" s="26"/>
      <c r="B60" s="47" t="s">
        <v>223</v>
      </c>
      <c r="C60" s="26">
        <v>613200</v>
      </c>
      <c r="D60" s="27" t="s">
        <v>20</v>
      </c>
      <c r="E60" s="26" t="s">
        <v>224</v>
      </c>
      <c r="F60" s="71">
        <v>200000</v>
      </c>
      <c r="G60" s="71">
        <v>193999.81</v>
      </c>
      <c r="H60" s="82">
        <f t="shared" si="2"/>
        <v>96.999904999999998</v>
      </c>
    </row>
    <row r="61" spans="1:8" s="29" customFormat="1" ht="12.75">
      <c r="A61" s="26"/>
      <c r="B61" s="47" t="s">
        <v>225</v>
      </c>
      <c r="C61" s="26">
        <v>613300</v>
      </c>
      <c r="D61" s="27" t="s">
        <v>23</v>
      </c>
      <c r="E61" s="26" t="s">
        <v>405</v>
      </c>
      <c r="F61" s="71">
        <v>800000</v>
      </c>
      <c r="G61" s="71">
        <v>632226.37</v>
      </c>
      <c r="H61" s="82">
        <f t="shared" si="2"/>
        <v>79.028296249999997</v>
      </c>
    </row>
    <row r="62" spans="1:8" s="29" customFormat="1" ht="12.75">
      <c r="A62" s="26"/>
      <c r="B62" s="47" t="s">
        <v>225</v>
      </c>
      <c r="C62" s="26">
        <v>613300</v>
      </c>
      <c r="D62" s="27" t="s">
        <v>196</v>
      </c>
      <c r="E62" s="26" t="s">
        <v>390</v>
      </c>
      <c r="F62" s="71">
        <v>900000</v>
      </c>
      <c r="G62" s="71">
        <v>965100.9</v>
      </c>
      <c r="H62" s="82">
        <f t="shared" si="2"/>
        <v>107.23343333333334</v>
      </c>
    </row>
    <row r="63" spans="1:8" s="29" customFormat="1" ht="12.75">
      <c r="A63" s="26"/>
      <c r="B63" s="47" t="s">
        <v>226</v>
      </c>
      <c r="C63" s="26">
        <v>613300</v>
      </c>
      <c r="D63" s="27" t="s">
        <v>197</v>
      </c>
      <c r="E63" s="26" t="s">
        <v>392</v>
      </c>
      <c r="F63" s="71">
        <v>450000</v>
      </c>
      <c r="G63" s="71">
        <v>230952.23</v>
      </c>
      <c r="H63" s="82">
        <f t="shared" si="2"/>
        <v>51.322717777777783</v>
      </c>
    </row>
    <row r="64" spans="1:8" s="29" customFormat="1" ht="12.75">
      <c r="A64" s="26"/>
      <c r="B64" s="47" t="s">
        <v>226</v>
      </c>
      <c r="C64" s="26">
        <v>613300</v>
      </c>
      <c r="D64" s="27" t="s">
        <v>199</v>
      </c>
      <c r="E64" s="26" t="s">
        <v>394</v>
      </c>
      <c r="F64" s="71">
        <v>70000</v>
      </c>
      <c r="G64" s="71">
        <v>78344.55</v>
      </c>
      <c r="H64" s="82">
        <f t="shared" si="2"/>
        <v>111.92078571428571</v>
      </c>
    </row>
    <row r="65" spans="1:8" s="29" customFormat="1" ht="12.75">
      <c r="A65" s="26"/>
      <c r="B65" s="47" t="s">
        <v>195</v>
      </c>
      <c r="C65" s="26">
        <v>613700</v>
      </c>
      <c r="D65" s="27" t="s">
        <v>200</v>
      </c>
      <c r="E65" s="26" t="s">
        <v>391</v>
      </c>
      <c r="F65" s="71">
        <v>550000</v>
      </c>
      <c r="G65" s="71">
        <v>324545.36</v>
      </c>
      <c r="H65" s="82">
        <f t="shared" si="2"/>
        <v>59.008247272727267</v>
      </c>
    </row>
    <row r="66" spans="1:8" s="29" customFormat="1" ht="12.75">
      <c r="A66" s="26"/>
      <c r="B66" s="47" t="s">
        <v>193</v>
      </c>
      <c r="C66" s="26">
        <v>613900</v>
      </c>
      <c r="D66" s="27" t="s">
        <v>387</v>
      </c>
      <c r="E66" s="26" t="s">
        <v>190</v>
      </c>
      <c r="F66" s="71">
        <v>40000</v>
      </c>
      <c r="G66" s="71">
        <v>40171.160000000003</v>
      </c>
      <c r="H66" s="82">
        <f t="shared" si="2"/>
        <v>100.42790000000001</v>
      </c>
    </row>
    <row r="67" spans="1:8" s="29" customFormat="1" ht="12.75">
      <c r="A67" s="26"/>
      <c r="B67" s="47" t="s">
        <v>193</v>
      </c>
      <c r="C67" s="26">
        <v>613900</v>
      </c>
      <c r="D67" s="27" t="s">
        <v>388</v>
      </c>
      <c r="E67" s="26" t="s">
        <v>398</v>
      </c>
      <c r="F67" s="71">
        <v>10000</v>
      </c>
      <c r="G67" s="71">
        <v>11592.9</v>
      </c>
      <c r="H67" s="82">
        <f t="shared" si="2"/>
        <v>115.929</v>
      </c>
    </row>
    <row r="68" spans="1:8" s="29" customFormat="1" ht="12.75">
      <c r="A68" s="26"/>
      <c r="B68" s="47" t="s">
        <v>195</v>
      </c>
      <c r="C68" s="26">
        <v>613900</v>
      </c>
      <c r="D68" s="63" t="s">
        <v>393</v>
      </c>
      <c r="E68" s="26" t="s">
        <v>228</v>
      </c>
      <c r="F68" s="71">
        <v>30000</v>
      </c>
      <c r="G68" s="71">
        <v>18156.21</v>
      </c>
      <c r="H68" s="82">
        <f t="shared" si="2"/>
        <v>60.520699999999998</v>
      </c>
    </row>
    <row r="69" spans="1:8" s="29" customFormat="1" ht="12.75">
      <c r="A69" s="26"/>
      <c r="B69" s="47" t="s">
        <v>195</v>
      </c>
      <c r="C69" s="26">
        <v>613900</v>
      </c>
      <c r="D69" s="63" t="s">
        <v>401</v>
      </c>
      <c r="E69" s="26" t="s">
        <v>400</v>
      </c>
      <c r="F69" s="71">
        <v>40000</v>
      </c>
      <c r="G69" s="71">
        <v>40000</v>
      </c>
      <c r="H69" s="82">
        <f t="shared" si="2"/>
        <v>100</v>
      </c>
    </row>
    <row r="70" spans="1:8" s="29" customFormat="1" ht="12.75">
      <c r="A70" s="26"/>
      <c r="B70" s="47" t="s">
        <v>195</v>
      </c>
      <c r="C70" s="26">
        <v>613900</v>
      </c>
      <c r="D70" s="63" t="s">
        <v>402</v>
      </c>
      <c r="E70" s="26" t="s">
        <v>198</v>
      </c>
      <c r="F70" s="71">
        <v>50000</v>
      </c>
      <c r="G70" s="71">
        <v>0</v>
      </c>
      <c r="H70" s="82">
        <f t="shared" si="2"/>
        <v>0</v>
      </c>
    </row>
    <row r="71" spans="1:8" s="25" customFormat="1" ht="12.75">
      <c r="A71" s="22"/>
      <c r="B71" s="46"/>
      <c r="C71" s="22">
        <v>614000</v>
      </c>
      <c r="D71" s="23" t="s">
        <v>29</v>
      </c>
      <c r="E71" s="22" t="s">
        <v>203</v>
      </c>
      <c r="F71" s="69">
        <f>SUM(F72:F73)</f>
        <v>200000</v>
      </c>
      <c r="G71" s="69">
        <f>SUM(G72:G73)</f>
        <v>171666.93</v>
      </c>
      <c r="H71" s="82">
        <f t="shared" si="2"/>
        <v>85.83346499999999</v>
      </c>
    </row>
    <row r="72" spans="1:8" s="29" customFormat="1" ht="12.75">
      <c r="A72" s="26"/>
      <c r="B72" s="47" t="s">
        <v>193</v>
      </c>
      <c r="C72" s="26">
        <v>614100</v>
      </c>
      <c r="D72" s="27" t="s">
        <v>31</v>
      </c>
      <c r="E72" s="26" t="s">
        <v>383</v>
      </c>
      <c r="F72" s="71">
        <v>100000</v>
      </c>
      <c r="G72" s="71">
        <v>93777.39</v>
      </c>
      <c r="H72" s="82">
        <f t="shared" si="2"/>
        <v>93.777389999999997</v>
      </c>
    </row>
    <row r="73" spans="1:8" s="29" customFormat="1" ht="12.75">
      <c r="A73" s="26"/>
      <c r="B73" s="47" t="s">
        <v>193</v>
      </c>
      <c r="C73" s="26">
        <v>614400</v>
      </c>
      <c r="D73" s="63" t="s">
        <v>205</v>
      </c>
      <c r="E73" s="26" t="s">
        <v>420</v>
      </c>
      <c r="F73" s="71">
        <v>100000</v>
      </c>
      <c r="G73" s="71">
        <v>77889.539999999994</v>
      </c>
      <c r="H73" s="82">
        <f t="shared" si="2"/>
        <v>77.889539999999997</v>
      </c>
    </row>
    <row r="74" spans="1:8" s="25" customFormat="1" ht="12.75">
      <c r="A74" s="22"/>
      <c r="B74" s="46"/>
      <c r="C74" s="22">
        <v>61600</v>
      </c>
      <c r="D74" s="23" t="s">
        <v>45</v>
      </c>
      <c r="E74" s="22" t="s">
        <v>229</v>
      </c>
      <c r="F74" s="69">
        <f>SUM(F75)</f>
        <v>117000</v>
      </c>
      <c r="G74" s="69">
        <f>SUM(G75)</f>
        <v>106774.96</v>
      </c>
      <c r="H74" s="82">
        <f t="shared" si="2"/>
        <v>91.260649572649584</v>
      </c>
    </row>
    <row r="75" spans="1:8" s="29" customFormat="1" ht="12.75">
      <c r="A75" s="26"/>
      <c r="B75" s="47" t="s">
        <v>230</v>
      </c>
      <c r="C75" s="26">
        <v>616100</v>
      </c>
      <c r="D75" s="27" t="s">
        <v>47</v>
      </c>
      <c r="E75" s="26" t="s">
        <v>231</v>
      </c>
      <c r="F75" s="71">
        <v>117000</v>
      </c>
      <c r="G75" s="71">
        <v>106774.96</v>
      </c>
      <c r="H75" s="82">
        <f t="shared" si="2"/>
        <v>91.260649572649584</v>
      </c>
    </row>
    <row r="76" spans="1:8" s="25" customFormat="1" ht="12.75">
      <c r="A76" s="22"/>
      <c r="B76" s="46"/>
      <c r="C76" s="22">
        <v>821000</v>
      </c>
      <c r="D76" s="23" t="s">
        <v>336</v>
      </c>
      <c r="E76" s="55" t="s">
        <v>220</v>
      </c>
      <c r="F76" s="69">
        <f>SUM(F77:F82)</f>
        <v>6365120</v>
      </c>
      <c r="G76" s="69">
        <f>SUM(G77:G82)</f>
        <v>2998907.06</v>
      </c>
      <c r="H76" s="82">
        <f t="shared" si="2"/>
        <v>47.11469791614298</v>
      </c>
    </row>
    <row r="77" spans="1:8" s="29" customFormat="1" ht="12.75">
      <c r="A77" s="26"/>
      <c r="B77" s="47" t="s">
        <v>193</v>
      </c>
      <c r="C77" s="26">
        <v>821100</v>
      </c>
      <c r="D77" s="62" t="s">
        <v>54</v>
      </c>
      <c r="E77" s="26" t="s">
        <v>411</v>
      </c>
      <c r="F77" s="71">
        <v>200000</v>
      </c>
      <c r="G77" s="71">
        <v>186795</v>
      </c>
      <c r="H77" s="82">
        <f t="shared" si="2"/>
        <v>93.397499999999994</v>
      </c>
    </row>
    <row r="78" spans="1:8" s="29" customFormat="1" ht="12.75">
      <c r="A78" s="26"/>
      <c r="B78" s="47" t="s">
        <v>193</v>
      </c>
      <c r="C78" s="26">
        <v>821500</v>
      </c>
      <c r="D78" s="27" t="s">
        <v>73</v>
      </c>
      <c r="E78" s="26" t="s">
        <v>395</v>
      </c>
      <c r="F78" s="71">
        <v>200000</v>
      </c>
      <c r="G78" s="71">
        <v>82417.570000000007</v>
      </c>
      <c r="H78" s="82">
        <f t="shared" si="2"/>
        <v>41.208785000000006</v>
      </c>
    </row>
    <row r="79" spans="1:8" s="29" customFormat="1" ht="12.75">
      <c r="A79" s="26"/>
      <c r="B79" s="47" t="s">
        <v>193</v>
      </c>
      <c r="C79" s="26">
        <v>821600</v>
      </c>
      <c r="D79" s="27" t="s">
        <v>83</v>
      </c>
      <c r="E79" s="26" t="s">
        <v>421</v>
      </c>
      <c r="F79" s="71">
        <v>5664630</v>
      </c>
      <c r="G79" s="71">
        <v>2407451.79</v>
      </c>
      <c r="H79" s="82">
        <f t="shared" si="2"/>
        <v>42.499718251677514</v>
      </c>
    </row>
    <row r="80" spans="1:8" s="29" customFormat="1" ht="12.75">
      <c r="A80" s="26"/>
      <c r="B80" s="47" t="s">
        <v>193</v>
      </c>
      <c r="C80" s="26">
        <v>821600</v>
      </c>
      <c r="D80" s="27" t="s">
        <v>89</v>
      </c>
      <c r="E80" s="26" t="s">
        <v>335</v>
      </c>
      <c r="F80" s="71">
        <v>200000</v>
      </c>
      <c r="G80" s="71">
        <v>270762.7</v>
      </c>
      <c r="H80" s="82">
        <f t="shared" si="2"/>
        <v>135.38135</v>
      </c>
    </row>
    <row r="81" spans="1:8" s="29" customFormat="1" ht="12.75">
      <c r="A81" s="26"/>
      <c r="B81" s="47" t="s">
        <v>195</v>
      </c>
      <c r="C81" s="26">
        <v>821600</v>
      </c>
      <c r="D81" s="27" t="s">
        <v>95</v>
      </c>
      <c r="E81" s="26" t="s">
        <v>382</v>
      </c>
      <c r="F81" s="71">
        <v>50000</v>
      </c>
      <c r="G81" s="71">
        <v>51480</v>
      </c>
      <c r="H81" s="82">
        <f t="shared" si="2"/>
        <v>102.96</v>
      </c>
    </row>
    <row r="82" spans="1:8" s="29" customFormat="1" ht="12.75">
      <c r="A82" s="26"/>
      <c r="B82" s="47" t="s">
        <v>221</v>
      </c>
      <c r="C82" s="26">
        <v>821600</v>
      </c>
      <c r="D82" s="27" t="s">
        <v>122</v>
      </c>
      <c r="E82" s="26" t="s">
        <v>375</v>
      </c>
      <c r="F82" s="71">
        <v>50490</v>
      </c>
      <c r="G82" s="71">
        <v>0</v>
      </c>
      <c r="H82" s="82">
        <v>0</v>
      </c>
    </row>
    <row r="83" spans="1:8" s="25" customFormat="1" ht="12.75">
      <c r="A83" s="22"/>
      <c r="B83" s="46" t="s">
        <v>230</v>
      </c>
      <c r="C83" s="22">
        <v>823100</v>
      </c>
      <c r="D83" s="23">
        <v>3</v>
      </c>
      <c r="E83" s="22" t="s">
        <v>232</v>
      </c>
      <c r="F83" s="69">
        <v>75000</v>
      </c>
      <c r="G83" s="69">
        <v>73282.02</v>
      </c>
      <c r="H83" s="82">
        <f t="shared" si="2"/>
        <v>97.709360000000004</v>
      </c>
    </row>
    <row r="84" spans="1:8" s="29" customFormat="1" ht="12.75">
      <c r="A84" s="26"/>
      <c r="B84" s="47"/>
      <c r="C84" s="26"/>
      <c r="D84" s="27"/>
      <c r="E84" s="55" t="s">
        <v>233</v>
      </c>
      <c r="F84" s="69">
        <f>SUM(F57+F76+F83)</f>
        <v>9898120</v>
      </c>
      <c r="G84" s="69">
        <f>SUM(G57+G76+G83)</f>
        <v>5886240.459999999</v>
      </c>
      <c r="H84" s="82">
        <f t="shared" si="2"/>
        <v>59.468267307327039</v>
      </c>
    </row>
    <row r="85" spans="1:8" s="29" customFormat="1" ht="24">
      <c r="A85" s="11">
        <v>100141</v>
      </c>
      <c r="B85" s="14"/>
      <c r="C85" s="14"/>
      <c r="D85" s="15"/>
      <c r="E85" s="57" t="s">
        <v>353</v>
      </c>
      <c r="F85" s="67"/>
      <c r="G85" s="67"/>
      <c r="H85" s="81"/>
    </row>
    <row r="86" spans="1:8" s="21" customFormat="1" ht="13.5">
      <c r="A86" s="18"/>
      <c r="B86" s="18"/>
      <c r="C86" s="18">
        <v>610000</v>
      </c>
      <c r="D86" s="19">
        <v>1</v>
      </c>
      <c r="E86" s="18" t="s">
        <v>186</v>
      </c>
      <c r="F86" s="68">
        <f t="shared" ref="F86:G86" si="3">SUM(F87)</f>
        <v>209500</v>
      </c>
      <c r="G86" s="68">
        <f t="shared" si="3"/>
        <v>188529.55000000002</v>
      </c>
      <c r="H86" s="82">
        <f t="shared" ref="H86:H97" si="4">SUM(G86/(F86/100))</f>
        <v>89.99023866348449</v>
      </c>
    </row>
    <row r="87" spans="1:8" s="25" customFormat="1" ht="12.75">
      <c r="A87" s="22"/>
      <c r="B87" s="46"/>
      <c r="C87" s="22">
        <v>613000</v>
      </c>
      <c r="D87" s="23" t="s">
        <v>10</v>
      </c>
      <c r="E87" s="22" t="s">
        <v>187</v>
      </c>
      <c r="F87" s="69">
        <f>SUM(F88:F92)</f>
        <v>209500</v>
      </c>
      <c r="G87" s="69">
        <f>SUM(G88:G92)</f>
        <v>188529.55000000002</v>
      </c>
      <c r="H87" s="82">
        <f t="shared" si="4"/>
        <v>89.99023866348449</v>
      </c>
    </row>
    <row r="88" spans="1:8" s="29" customFormat="1" ht="12.75">
      <c r="A88" s="26"/>
      <c r="B88" s="43" t="s">
        <v>195</v>
      </c>
      <c r="C88" s="26">
        <v>613100</v>
      </c>
      <c r="D88" s="27" t="s">
        <v>12</v>
      </c>
      <c r="E88" s="26" t="s">
        <v>189</v>
      </c>
      <c r="F88" s="71">
        <v>1000</v>
      </c>
      <c r="G88" s="71">
        <v>125</v>
      </c>
      <c r="H88" s="82">
        <f t="shared" si="4"/>
        <v>12.5</v>
      </c>
    </row>
    <row r="89" spans="1:8" s="29" customFormat="1" ht="12.75">
      <c r="A89" s="26"/>
      <c r="B89" s="47" t="s">
        <v>195</v>
      </c>
      <c r="C89" s="26">
        <v>613700</v>
      </c>
      <c r="D89" s="27" t="s">
        <v>20</v>
      </c>
      <c r="E89" s="26" t="s">
        <v>399</v>
      </c>
      <c r="F89" s="71">
        <v>15000</v>
      </c>
      <c r="G89" s="71">
        <v>0</v>
      </c>
      <c r="H89" s="82">
        <f t="shared" si="4"/>
        <v>0</v>
      </c>
    </row>
    <row r="90" spans="1:8" s="29" customFormat="1" ht="12.75">
      <c r="A90" s="26"/>
      <c r="B90" s="47" t="s">
        <v>212</v>
      </c>
      <c r="C90" s="26">
        <v>613900</v>
      </c>
      <c r="D90" s="27" t="s">
        <v>23</v>
      </c>
      <c r="E90" s="26" t="s">
        <v>227</v>
      </c>
      <c r="F90" s="71">
        <v>70000</v>
      </c>
      <c r="G90" s="71">
        <v>69512.75</v>
      </c>
      <c r="H90" s="82">
        <f t="shared" si="4"/>
        <v>99.303928571428571</v>
      </c>
    </row>
    <row r="91" spans="1:8" s="29" customFormat="1" ht="12.75">
      <c r="A91" s="26"/>
      <c r="B91" s="47" t="s">
        <v>195</v>
      </c>
      <c r="C91" s="26">
        <v>613900</v>
      </c>
      <c r="D91" s="27" t="s">
        <v>196</v>
      </c>
      <c r="E91" s="26" t="s">
        <v>190</v>
      </c>
      <c r="F91" s="71">
        <v>63500</v>
      </c>
      <c r="G91" s="71">
        <v>57070.51</v>
      </c>
      <c r="H91" s="82">
        <f t="shared" si="4"/>
        <v>89.874818897637795</v>
      </c>
    </row>
    <row r="92" spans="1:8" s="29" customFormat="1" ht="12.75">
      <c r="A92" s="26"/>
      <c r="B92" s="47" t="s">
        <v>195</v>
      </c>
      <c r="C92" s="26">
        <v>613900</v>
      </c>
      <c r="D92" s="27" t="s">
        <v>197</v>
      </c>
      <c r="E92" s="26" t="s">
        <v>359</v>
      </c>
      <c r="F92" s="71">
        <v>60000</v>
      </c>
      <c r="G92" s="71">
        <v>61821.29</v>
      </c>
      <c r="H92" s="82">
        <f t="shared" si="4"/>
        <v>103.03548333333333</v>
      </c>
    </row>
    <row r="93" spans="1:8" s="25" customFormat="1" ht="12.75">
      <c r="A93" s="22"/>
      <c r="B93" s="46"/>
      <c r="C93" s="22">
        <v>821000</v>
      </c>
      <c r="D93" s="23">
        <v>2</v>
      </c>
      <c r="E93" s="55" t="s">
        <v>220</v>
      </c>
      <c r="F93" s="69">
        <f>SUM(F94:F96)</f>
        <v>351000</v>
      </c>
      <c r="G93" s="69">
        <f>SUM(G94:G96)</f>
        <v>280009</v>
      </c>
      <c r="H93" s="82">
        <f t="shared" si="4"/>
        <v>79.774643874643871</v>
      </c>
    </row>
    <row r="94" spans="1:8" s="29" customFormat="1" ht="12.75">
      <c r="A94" s="26"/>
      <c r="B94" s="47" t="s">
        <v>193</v>
      </c>
      <c r="C94" s="26">
        <v>821500</v>
      </c>
      <c r="D94" s="27" t="s">
        <v>54</v>
      </c>
      <c r="E94" s="26" t="s">
        <v>376</v>
      </c>
      <c r="F94" s="71">
        <v>30000</v>
      </c>
      <c r="G94" s="71">
        <v>9009</v>
      </c>
      <c r="H94" s="82">
        <f t="shared" si="4"/>
        <v>30.03</v>
      </c>
    </row>
    <row r="95" spans="1:8" s="29" customFormat="1" ht="12.75">
      <c r="A95" s="26"/>
      <c r="B95" s="47" t="s">
        <v>193</v>
      </c>
      <c r="C95" s="26">
        <v>821200</v>
      </c>
      <c r="D95" s="27" t="s">
        <v>73</v>
      </c>
      <c r="E95" s="26" t="s">
        <v>417</v>
      </c>
      <c r="F95" s="71">
        <v>271000</v>
      </c>
      <c r="G95" s="71">
        <v>271000</v>
      </c>
      <c r="H95" s="82">
        <f t="shared" si="4"/>
        <v>100</v>
      </c>
    </row>
    <row r="96" spans="1:8" s="29" customFormat="1" ht="12.75">
      <c r="A96" s="26"/>
      <c r="B96" s="47" t="s">
        <v>193</v>
      </c>
      <c r="C96" s="26">
        <v>821600</v>
      </c>
      <c r="D96" s="27" t="s">
        <v>73</v>
      </c>
      <c r="E96" s="26" t="s">
        <v>422</v>
      </c>
      <c r="F96" s="71">
        <v>50000</v>
      </c>
      <c r="G96" s="71">
        <v>0</v>
      </c>
      <c r="H96" s="82">
        <f t="shared" si="4"/>
        <v>0</v>
      </c>
    </row>
    <row r="97" spans="1:8" s="29" customFormat="1" ht="12.75">
      <c r="A97" s="26"/>
      <c r="B97" s="26"/>
      <c r="C97" s="26"/>
      <c r="D97" s="27"/>
      <c r="E97" s="55" t="s">
        <v>275</v>
      </c>
      <c r="F97" s="69">
        <f>SUM(F86+F93)</f>
        <v>560500</v>
      </c>
      <c r="G97" s="69">
        <f>SUM(G86+G93)</f>
        <v>468538.55000000005</v>
      </c>
      <c r="H97" s="82">
        <f t="shared" si="4"/>
        <v>83.592961641391625</v>
      </c>
    </row>
    <row r="98" spans="1:8" s="29" customFormat="1" ht="24">
      <c r="A98" s="11">
        <v>100151</v>
      </c>
      <c r="B98" s="14"/>
      <c r="C98" s="14"/>
      <c r="D98" s="15"/>
      <c r="E98" s="57" t="s">
        <v>354</v>
      </c>
      <c r="F98" s="67"/>
      <c r="G98" s="67"/>
      <c r="H98" s="81"/>
    </row>
    <row r="99" spans="1:8" s="21" customFormat="1" ht="13.5">
      <c r="A99" s="18"/>
      <c r="B99" s="18"/>
      <c r="C99" s="18">
        <v>610000</v>
      </c>
      <c r="D99" s="19">
        <v>1</v>
      </c>
      <c r="E99" s="18" t="s">
        <v>186</v>
      </c>
      <c r="F99" s="68">
        <f>SUM(F100+F103+F105+F115)</f>
        <v>4019000</v>
      </c>
      <c r="G99" s="68">
        <f>SUM(G100+G103+G105+G115)</f>
        <v>4339308.18</v>
      </c>
      <c r="H99" s="82">
        <f t="shared" ref="H99:H128" si="5">SUM(G99/(F99/100))</f>
        <v>107.96984772331425</v>
      </c>
    </row>
    <row r="100" spans="1:8" s="25" customFormat="1" ht="12.75">
      <c r="A100" s="22"/>
      <c r="B100" s="46"/>
      <c r="C100" s="22">
        <v>611000</v>
      </c>
      <c r="D100" s="23" t="s">
        <v>10</v>
      </c>
      <c r="E100" s="22" t="s">
        <v>276</v>
      </c>
      <c r="F100" s="69">
        <f>SUM(F101+F102)</f>
        <v>2550000</v>
      </c>
      <c r="G100" s="69">
        <f>SUM(G101+G102)</f>
        <v>2673159.13</v>
      </c>
      <c r="H100" s="82">
        <f t="shared" si="5"/>
        <v>104.82976980392156</v>
      </c>
    </row>
    <row r="101" spans="1:8" s="29" customFormat="1" ht="12.75">
      <c r="A101" s="26"/>
      <c r="B101" s="47" t="s">
        <v>256</v>
      </c>
      <c r="C101" s="26">
        <v>611100</v>
      </c>
      <c r="D101" s="27" t="s">
        <v>12</v>
      </c>
      <c r="E101" s="26" t="s">
        <v>277</v>
      </c>
      <c r="F101" s="71">
        <v>2200000</v>
      </c>
      <c r="G101" s="71">
        <v>2317312.7999999998</v>
      </c>
      <c r="H101" s="82">
        <f t="shared" si="5"/>
        <v>105.33239999999999</v>
      </c>
    </row>
    <row r="102" spans="1:8" s="29" customFormat="1" ht="12.75">
      <c r="A102" s="26"/>
      <c r="B102" s="47" t="s">
        <v>256</v>
      </c>
      <c r="C102" s="26">
        <v>611200</v>
      </c>
      <c r="D102" s="27" t="s">
        <v>20</v>
      </c>
      <c r="E102" s="26" t="s">
        <v>278</v>
      </c>
      <c r="F102" s="71">
        <v>350000</v>
      </c>
      <c r="G102" s="71">
        <v>355846.33</v>
      </c>
      <c r="H102" s="82">
        <f t="shared" si="5"/>
        <v>101.67038000000001</v>
      </c>
    </row>
    <row r="103" spans="1:8" s="25" customFormat="1" ht="12.75">
      <c r="A103" s="22"/>
      <c r="B103" s="46"/>
      <c r="C103" s="22">
        <v>612000</v>
      </c>
      <c r="D103" s="23" t="s">
        <v>29</v>
      </c>
      <c r="E103" s="22" t="s">
        <v>279</v>
      </c>
      <c r="F103" s="69">
        <f>SUM(F104)</f>
        <v>240000</v>
      </c>
      <c r="G103" s="69">
        <f>SUM(G104)</f>
        <v>243436.76</v>
      </c>
      <c r="H103" s="82">
        <f t="shared" si="5"/>
        <v>101.43198333333333</v>
      </c>
    </row>
    <row r="104" spans="1:8" s="29" customFormat="1" ht="12.75">
      <c r="A104" s="26"/>
      <c r="B104" s="47" t="s">
        <v>256</v>
      </c>
      <c r="C104" s="26">
        <v>612100</v>
      </c>
      <c r="D104" s="27" t="s">
        <v>31</v>
      </c>
      <c r="E104" s="26" t="s">
        <v>279</v>
      </c>
      <c r="F104" s="71">
        <v>240000</v>
      </c>
      <c r="G104" s="71">
        <v>243436.76</v>
      </c>
      <c r="H104" s="82">
        <f t="shared" si="5"/>
        <v>101.43198333333333</v>
      </c>
    </row>
    <row r="105" spans="1:8" s="25" customFormat="1" ht="12.75">
      <c r="A105" s="22"/>
      <c r="B105" s="46"/>
      <c r="C105" s="22">
        <v>613000</v>
      </c>
      <c r="D105" s="23" t="s">
        <v>45</v>
      </c>
      <c r="E105" s="22" t="s">
        <v>187</v>
      </c>
      <c r="F105" s="69">
        <f>SUM(F106:F114)</f>
        <v>456000</v>
      </c>
      <c r="G105" s="69">
        <f>SUM(G106:G114)</f>
        <v>391692.29</v>
      </c>
      <c r="H105" s="82">
        <f t="shared" si="5"/>
        <v>85.897432017543849</v>
      </c>
    </row>
    <row r="106" spans="1:8" s="29" customFormat="1" ht="12.75">
      <c r="A106" s="26"/>
      <c r="B106" s="47" t="s">
        <v>280</v>
      </c>
      <c r="C106" s="26">
        <v>613100</v>
      </c>
      <c r="D106" s="27" t="s">
        <v>47</v>
      </c>
      <c r="E106" s="26" t="s">
        <v>189</v>
      </c>
      <c r="F106" s="71">
        <v>1000</v>
      </c>
      <c r="G106" s="71">
        <v>795</v>
      </c>
      <c r="H106" s="82">
        <f t="shared" si="5"/>
        <v>79.5</v>
      </c>
    </row>
    <row r="107" spans="1:8" s="29" customFormat="1" ht="12.75">
      <c r="A107" s="26"/>
      <c r="B107" s="47" t="s">
        <v>280</v>
      </c>
      <c r="C107" s="26">
        <v>613200</v>
      </c>
      <c r="D107" s="27" t="s">
        <v>50</v>
      </c>
      <c r="E107" s="26" t="s">
        <v>281</v>
      </c>
      <c r="F107" s="71">
        <v>90000</v>
      </c>
      <c r="G107" s="71">
        <v>72880.710000000006</v>
      </c>
      <c r="H107" s="82">
        <f t="shared" si="5"/>
        <v>80.97856666666668</v>
      </c>
    </row>
    <row r="108" spans="1:8" s="29" customFormat="1" ht="12.75">
      <c r="A108" s="26"/>
      <c r="B108" s="47" t="s">
        <v>280</v>
      </c>
      <c r="C108" s="26">
        <v>613300</v>
      </c>
      <c r="D108" s="27" t="s">
        <v>282</v>
      </c>
      <c r="E108" s="26" t="s">
        <v>283</v>
      </c>
      <c r="F108" s="71">
        <v>70000</v>
      </c>
      <c r="G108" s="71">
        <v>76635.520000000004</v>
      </c>
      <c r="H108" s="82">
        <f t="shared" si="5"/>
        <v>109.4793142857143</v>
      </c>
    </row>
    <row r="109" spans="1:8" s="29" customFormat="1" ht="12.75">
      <c r="A109" s="26"/>
      <c r="B109" s="47" t="s">
        <v>280</v>
      </c>
      <c r="C109" s="26">
        <v>613400</v>
      </c>
      <c r="D109" s="27" t="s">
        <v>284</v>
      </c>
      <c r="E109" s="26" t="s">
        <v>285</v>
      </c>
      <c r="F109" s="71">
        <v>60000</v>
      </c>
      <c r="G109" s="71">
        <v>45143.040000000001</v>
      </c>
      <c r="H109" s="82">
        <f t="shared" si="5"/>
        <v>75.238399999999999</v>
      </c>
    </row>
    <row r="110" spans="1:8" s="29" customFormat="1" ht="12.75">
      <c r="A110" s="26"/>
      <c r="B110" s="47" t="s">
        <v>280</v>
      </c>
      <c r="C110" s="26">
        <v>613500</v>
      </c>
      <c r="D110" s="27" t="s">
        <v>286</v>
      </c>
      <c r="E110" s="26" t="s">
        <v>287</v>
      </c>
      <c r="F110" s="71">
        <v>38000</v>
      </c>
      <c r="G110" s="71">
        <v>32417.96</v>
      </c>
      <c r="H110" s="82">
        <f t="shared" si="5"/>
        <v>85.310421052631582</v>
      </c>
    </row>
    <row r="111" spans="1:8" s="29" customFormat="1" ht="12.75">
      <c r="A111" s="26"/>
      <c r="B111" s="47" t="s">
        <v>280</v>
      </c>
      <c r="C111" s="26">
        <v>613700</v>
      </c>
      <c r="D111" s="27" t="s">
        <v>288</v>
      </c>
      <c r="E111" s="26" t="s">
        <v>289</v>
      </c>
      <c r="F111" s="71">
        <v>40000</v>
      </c>
      <c r="G111" s="71">
        <v>25114.87</v>
      </c>
      <c r="H111" s="82">
        <f t="shared" si="5"/>
        <v>62.787174999999998</v>
      </c>
    </row>
    <row r="112" spans="1:8" s="29" customFormat="1" ht="12.75">
      <c r="A112" s="26"/>
      <c r="B112" s="47" t="s">
        <v>280</v>
      </c>
      <c r="C112" s="26">
        <v>613800</v>
      </c>
      <c r="D112" s="27" t="s">
        <v>290</v>
      </c>
      <c r="E112" s="26" t="s">
        <v>291</v>
      </c>
      <c r="F112" s="71">
        <v>13000</v>
      </c>
      <c r="G112" s="71">
        <v>4356.83</v>
      </c>
      <c r="H112" s="82">
        <f t="shared" si="5"/>
        <v>33.514076923076921</v>
      </c>
    </row>
    <row r="113" spans="1:8" s="29" customFormat="1" ht="12.75">
      <c r="A113" s="26"/>
      <c r="B113" s="47" t="s">
        <v>280</v>
      </c>
      <c r="C113" s="26">
        <v>613900</v>
      </c>
      <c r="D113" s="27" t="s">
        <v>292</v>
      </c>
      <c r="E113" s="26" t="s">
        <v>190</v>
      </c>
      <c r="F113" s="71">
        <v>144000</v>
      </c>
      <c r="G113" s="71">
        <v>134348.35999999999</v>
      </c>
      <c r="H113" s="82">
        <f t="shared" si="5"/>
        <v>93.297472222222211</v>
      </c>
    </row>
    <row r="114" spans="1:8" s="29" customFormat="1" ht="12.75" hidden="1">
      <c r="A114" s="26"/>
      <c r="B114" s="47" t="s">
        <v>280</v>
      </c>
      <c r="C114" s="26">
        <v>613900</v>
      </c>
      <c r="D114" s="27" t="s">
        <v>293</v>
      </c>
      <c r="E114" s="26" t="s">
        <v>294</v>
      </c>
      <c r="F114" s="71"/>
      <c r="G114" s="71"/>
      <c r="H114" s="82" t="e">
        <f t="shared" si="5"/>
        <v>#DIV/0!</v>
      </c>
    </row>
    <row r="115" spans="1:8" s="25" customFormat="1" ht="12.75">
      <c r="A115" s="22"/>
      <c r="B115" s="46"/>
      <c r="C115" s="22">
        <v>614000</v>
      </c>
      <c r="D115" s="23" t="s">
        <v>296</v>
      </c>
      <c r="E115" s="22" t="s">
        <v>203</v>
      </c>
      <c r="F115" s="69">
        <f>SUM(F116:F123)</f>
        <v>773000</v>
      </c>
      <c r="G115" s="69">
        <f>SUM(G116:G123)</f>
        <v>1031020</v>
      </c>
      <c r="H115" s="82">
        <f t="shared" si="5"/>
        <v>133.379042690815</v>
      </c>
    </row>
    <row r="116" spans="1:8" s="29" customFormat="1" ht="12.75">
      <c r="A116" s="26"/>
      <c r="B116" s="47" t="s">
        <v>256</v>
      </c>
      <c r="C116" s="26">
        <v>614100</v>
      </c>
      <c r="D116" s="27" t="s">
        <v>297</v>
      </c>
      <c r="E116" s="26" t="s">
        <v>298</v>
      </c>
      <c r="F116" s="71">
        <v>50000</v>
      </c>
      <c r="G116" s="71">
        <v>44600</v>
      </c>
      <c r="H116" s="82">
        <f t="shared" si="5"/>
        <v>89.2</v>
      </c>
    </row>
    <row r="117" spans="1:8" s="29" customFormat="1" ht="12.75">
      <c r="A117" s="26"/>
      <c r="B117" s="47" t="s">
        <v>223</v>
      </c>
      <c r="C117" s="26">
        <v>614100</v>
      </c>
      <c r="D117" s="27" t="s">
        <v>299</v>
      </c>
      <c r="E117" s="26" t="s">
        <v>300</v>
      </c>
      <c r="F117" s="71">
        <v>50000</v>
      </c>
      <c r="G117" s="71">
        <v>37500</v>
      </c>
      <c r="H117" s="82">
        <f t="shared" si="5"/>
        <v>75</v>
      </c>
    </row>
    <row r="118" spans="1:8" s="29" customFormat="1" ht="12.75">
      <c r="A118" s="26"/>
      <c r="B118" s="47" t="s">
        <v>256</v>
      </c>
      <c r="C118" s="26">
        <v>614100</v>
      </c>
      <c r="D118" s="27" t="s">
        <v>301</v>
      </c>
      <c r="E118" s="26" t="s">
        <v>271</v>
      </c>
      <c r="F118" s="71">
        <v>10000</v>
      </c>
      <c r="G118" s="71">
        <v>7000</v>
      </c>
      <c r="H118" s="82">
        <f t="shared" si="5"/>
        <v>70</v>
      </c>
    </row>
    <row r="119" spans="1:8" s="29" customFormat="1" ht="12.75">
      <c r="A119" s="26"/>
      <c r="B119" s="47" t="s">
        <v>237</v>
      </c>
      <c r="C119" s="26">
        <v>614200</v>
      </c>
      <c r="D119" s="27" t="s">
        <v>317</v>
      </c>
      <c r="E119" s="26" t="s">
        <v>356</v>
      </c>
      <c r="F119" s="71">
        <v>170000</v>
      </c>
      <c r="G119" s="71">
        <v>306000</v>
      </c>
      <c r="H119" s="82">
        <f t="shared" si="5"/>
        <v>180</v>
      </c>
    </row>
    <row r="120" spans="1:8" s="29" customFormat="1" ht="12.75">
      <c r="A120" s="26"/>
      <c r="B120" s="47">
        <v>1091</v>
      </c>
      <c r="C120" s="26">
        <v>614200</v>
      </c>
      <c r="D120" s="27" t="s">
        <v>320</v>
      </c>
      <c r="E120" s="26" t="s">
        <v>396</v>
      </c>
      <c r="F120" s="71">
        <v>400000</v>
      </c>
      <c r="G120" s="71">
        <v>566180</v>
      </c>
      <c r="H120" s="82">
        <f t="shared" si="5"/>
        <v>141.54499999999999</v>
      </c>
    </row>
    <row r="121" spans="1:8" s="29" customFormat="1" ht="12.75">
      <c r="A121" s="26"/>
      <c r="B121" s="47">
        <v>1091</v>
      </c>
      <c r="C121" s="26">
        <v>614200</v>
      </c>
      <c r="D121" s="27" t="s">
        <v>322</v>
      </c>
      <c r="E121" s="26" t="s">
        <v>241</v>
      </c>
      <c r="F121" s="71">
        <v>12000</v>
      </c>
      <c r="G121" s="71">
        <v>7140</v>
      </c>
      <c r="H121" s="82">
        <f t="shared" si="5"/>
        <v>59.5</v>
      </c>
    </row>
    <row r="122" spans="1:8" s="29" customFormat="1" ht="12.75">
      <c r="A122" s="26"/>
      <c r="B122" s="47" t="s">
        <v>256</v>
      </c>
      <c r="C122" s="26">
        <v>614300</v>
      </c>
      <c r="D122" s="27" t="s">
        <v>324</v>
      </c>
      <c r="E122" s="26" t="s">
        <v>414</v>
      </c>
      <c r="F122" s="71">
        <v>66000</v>
      </c>
      <c r="G122" s="71">
        <v>62600</v>
      </c>
      <c r="H122" s="82">
        <f t="shared" si="5"/>
        <v>94.848484848484844</v>
      </c>
    </row>
    <row r="123" spans="1:8" s="29" customFormat="1" ht="12.75">
      <c r="A123" s="26"/>
      <c r="B123" s="47" t="s">
        <v>201</v>
      </c>
      <c r="C123" s="26">
        <v>614300</v>
      </c>
      <c r="D123" s="27" t="s">
        <v>360</v>
      </c>
      <c r="E123" s="26" t="s">
        <v>346</v>
      </c>
      <c r="F123" s="71">
        <v>15000</v>
      </c>
      <c r="G123" s="71">
        <v>0</v>
      </c>
      <c r="H123" s="82">
        <f t="shared" si="5"/>
        <v>0</v>
      </c>
    </row>
    <row r="124" spans="1:8" s="25" customFormat="1" ht="12.75">
      <c r="A124" s="22"/>
      <c r="B124" s="46"/>
      <c r="C124" s="22">
        <v>821000</v>
      </c>
      <c r="D124" s="23">
        <v>2</v>
      </c>
      <c r="E124" s="55" t="s">
        <v>220</v>
      </c>
      <c r="F124" s="69">
        <f>SUM(F125:F127)</f>
        <v>220000</v>
      </c>
      <c r="G124" s="69">
        <f>SUM(G125:G127)</f>
        <v>104510.62</v>
      </c>
      <c r="H124" s="82">
        <f t="shared" si="5"/>
        <v>47.504827272727269</v>
      </c>
    </row>
    <row r="125" spans="1:8" s="29" customFormat="1" ht="12.75">
      <c r="A125" s="26"/>
      <c r="B125" s="47" t="s">
        <v>280</v>
      </c>
      <c r="C125" s="26">
        <v>821300</v>
      </c>
      <c r="D125" s="27" t="s">
        <v>54</v>
      </c>
      <c r="E125" s="26" t="s">
        <v>302</v>
      </c>
      <c r="F125" s="71">
        <v>100000</v>
      </c>
      <c r="G125" s="71">
        <v>34937.56</v>
      </c>
      <c r="H125" s="82">
        <f t="shared" si="5"/>
        <v>34.937559999999998</v>
      </c>
    </row>
    <row r="126" spans="1:8" s="29" customFormat="1" ht="12.75">
      <c r="A126" s="26"/>
      <c r="B126" s="47" t="s">
        <v>280</v>
      </c>
      <c r="C126" s="26">
        <v>821300</v>
      </c>
      <c r="D126" s="27" t="s">
        <v>73</v>
      </c>
      <c r="E126" s="26" t="s">
        <v>347</v>
      </c>
      <c r="F126" s="71">
        <v>20000</v>
      </c>
      <c r="G126" s="71">
        <v>0</v>
      </c>
      <c r="H126" s="82">
        <f t="shared" si="5"/>
        <v>0</v>
      </c>
    </row>
    <row r="127" spans="1:8" s="29" customFormat="1" ht="12.75">
      <c r="A127" s="26"/>
      <c r="B127" s="47" t="s">
        <v>280</v>
      </c>
      <c r="C127" s="26">
        <v>821600</v>
      </c>
      <c r="D127" s="27" t="s">
        <v>83</v>
      </c>
      <c r="E127" s="26" t="s">
        <v>303</v>
      </c>
      <c r="F127" s="71">
        <v>100000</v>
      </c>
      <c r="G127" s="71">
        <v>69573.06</v>
      </c>
      <c r="H127" s="82">
        <f t="shared" si="5"/>
        <v>69.573059999999998</v>
      </c>
    </row>
    <row r="128" spans="1:8" s="29" customFormat="1" ht="12.75">
      <c r="A128" s="26"/>
      <c r="B128" s="47"/>
      <c r="C128" s="26"/>
      <c r="D128" s="27"/>
      <c r="E128" s="55" t="s">
        <v>304</v>
      </c>
      <c r="F128" s="69">
        <f>SUM(F99+F124)</f>
        <v>4239000</v>
      </c>
      <c r="G128" s="69">
        <f>SUM(G99+G124)</f>
        <v>4443818.8</v>
      </c>
      <c r="H128" s="82">
        <f t="shared" si="5"/>
        <v>104.83177164425571</v>
      </c>
    </row>
    <row r="129" spans="1:8" s="17" customFormat="1" ht="24">
      <c r="A129" s="49">
        <v>100161</v>
      </c>
      <c r="B129" s="50"/>
      <c r="C129" s="50"/>
      <c r="D129" s="51"/>
      <c r="E129" s="57" t="s">
        <v>423</v>
      </c>
      <c r="F129" s="75"/>
      <c r="G129" s="75"/>
      <c r="H129" s="83"/>
    </row>
    <row r="130" spans="1:8" s="21" customFormat="1" ht="13.5">
      <c r="A130" s="18"/>
      <c r="B130" s="18"/>
      <c r="C130" s="18">
        <v>610000</v>
      </c>
      <c r="D130" s="19">
        <v>1</v>
      </c>
      <c r="E130" s="18" t="s">
        <v>186</v>
      </c>
      <c r="F130" s="68">
        <f>SUM(F131)</f>
        <v>168000</v>
      </c>
      <c r="G130" s="68">
        <f t="shared" ref="G130:H130" si="6">SUM(G131)</f>
        <v>153545.71</v>
      </c>
      <c r="H130" s="82">
        <f t="shared" si="6"/>
        <v>91.396255952380955</v>
      </c>
    </row>
    <row r="131" spans="1:8" s="25" customFormat="1" ht="12.75">
      <c r="A131" s="22"/>
      <c r="B131" s="46"/>
      <c r="C131" s="22">
        <v>613000</v>
      </c>
      <c r="D131" s="23" t="s">
        <v>10</v>
      </c>
      <c r="E131" s="22" t="s">
        <v>187</v>
      </c>
      <c r="F131" s="69">
        <f>SUM(F132:F137)</f>
        <v>168000</v>
      </c>
      <c r="G131" s="69">
        <f>SUM(G132:G137)</f>
        <v>153545.71</v>
      </c>
      <c r="H131" s="82">
        <f t="shared" ref="H131:H138" si="7">SUM(G131/(F131/100))</f>
        <v>91.396255952380955</v>
      </c>
    </row>
    <row r="132" spans="1:8" s="29" customFormat="1" ht="12.75">
      <c r="A132" s="26"/>
      <c r="B132" s="47" t="s">
        <v>188</v>
      </c>
      <c r="C132" s="26">
        <v>613100</v>
      </c>
      <c r="D132" s="27" t="s">
        <v>12</v>
      </c>
      <c r="E132" s="26" t="s">
        <v>189</v>
      </c>
      <c r="F132" s="71">
        <v>2000</v>
      </c>
      <c r="G132" s="71">
        <v>2766.8</v>
      </c>
      <c r="H132" s="82">
        <f t="shared" si="7"/>
        <v>138.34</v>
      </c>
    </row>
    <row r="133" spans="1:8" s="29" customFormat="1" ht="12.75">
      <c r="A133" s="26"/>
      <c r="B133" s="47" t="s">
        <v>188</v>
      </c>
      <c r="C133" s="26">
        <v>613900</v>
      </c>
      <c r="D133" s="27" t="s">
        <v>20</v>
      </c>
      <c r="E133" s="26" t="s">
        <v>190</v>
      </c>
      <c r="F133" s="71">
        <v>20000</v>
      </c>
      <c r="G133" s="71">
        <v>9483.61</v>
      </c>
      <c r="H133" s="82">
        <f t="shared" si="7"/>
        <v>47.418050000000001</v>
      </c>
    </row>
    <row r="134" spans="1:8" s="29" customFormat="1" ht="12.75">
      <c r="A134" s="26"/>
      <c r="B134" s="47" t="s">
        <v>188</v>
      </c>
      <c r="C134" s="26">
        <v>613900</v>
      </c>
      <c r="D134" s="27" t="s">
        <v>23</v>
      </c>
      <c r="E134" s="26" t="s">
        <v>236</v>
      </c>
      <c r="F134" s="71">
        <v>20000</v>
      </c>
      <c r="G134" s="71">
        <v>19346.88</v>
      </c>
      <c r="H134" s="82">
        <f t="shared" si="7"/>
        <v>96.734400000000008</v>
      </c>
    </row>
    <row r="135" spans="1:8" s="29" customFormat="1" ht="12.75">
      <c r="A135" s="26"/>
      <c r="B135" s="47" t="s">
        <v>256</v>
      </c>
      <c r="C135" s="26">
        <v>613900</v>
      </c>
      <c r="D135" s="27" t="s">
        <v>196</v>
      </c>
      <c r="E135" s="26" t="s">
        <v>305</v>
      </c>
      <c r="F135" s="71">
        <v>4000</v>
      </c>
      <c r="G135" s="71">
        <v>3904.41</v>
      </c>
      <c r="H135" s="82">
        <f t="shared" si="7"/>
        <v>97.610249999999994</v>
      </c>
    </row>
    <row r="136" spans="1:8" s="29" customFormat="1" ht="12.75">
      <c r="A136" s="26"/>
      <c r="B136" s="47" t="s">
        <v>188</v>
      </c>
      <c r="C136" s="26">
        <v>613900</v>
      </c>
      <c r="D136" s="27" t="s">
        <v>197</v>
      </c>
      <c r="E136" s="26" t="s">
        <v>306</v>
      </c>
      <c r="F136" s="71">
        <v>112000</v>
      </c>
      <c r="G136" s="71">
        <v>108882.91</v>
      </c>
      <c r="H136" s="82">
        <f t="shared" si="7"/>
        <v>97.216883928571434</v>
      </c>
    </row>
    <row r="137" spans="1:8" s="29" customFormat="1" ht="12.75">
      <c r="A137" s="26"/>
      <c r="B137" s="47" t="s">
        <v>256</v>
      </c>
      <c r="C137" s="26">
        <v>613900</v>
      </c>
      <c r="D137" s="27" t="s">
        <v>199</v>
      </c>
      <c r="E137" s="26" t="s">
        <v>295</v>
      </c>
      <c r="F137" s="71">
        <v>10000</v>
      </c>
      <c r="G137" s="71">
        <v>9161.1</v>
      </c>
      <c r="H137" s="82">
        <f t="shared" si="7"/>
        <v>91.611000000000004</v>
      </c>
    </row>
    <row r="138" spans="1:8" s="29" customFormat="1" ht="12.75">
      <c r="A138" s="26"/>
      <c r="B138" s="26"/>
      <c r="C138" s="26"/>
      <c r="D138" s="27"/>
      <c r="E138" s="55" t="s">
        <v>337</v>
      </c>
      <c r="F138" s="69">
        <f>SUM(F130)</f>
        <v>168000</v>
      </c>
      <c r="G138" s="69">
        <f>SUM(G130)</f>
        <v>153545.71</v>
      </c>
      <c r="H138" s="82">
        <f t="shared" si="7"/>
        <v>91.396255952380955</v>
      </c>
    </row>
    <row r="139" spans="1:8" s="17" customFormat="1" ht="12.75">
      <c r="A139" s="11">
        <v>100171</v>
      </c>
      <c r="B139" s="14"/>
      <c r="C139" s="14"/>
      <c r="D139" s="15"/>
      <c r="E139" s="14" t="s">
        <v>355</v>
      </c>
      <c r="F139" s="67"/>
      <c r="G139" s="67"/>
      <c r="H139" s="81"/>
    </row>
    <row r="140" spans="1:8" s="21" customFormat="1" ht="13.5">
      <c r="A140" s="18"/>
      <c r="B140" s="18"/>
      <c r="C140" s="18">
        <v>610000</v>
      </c>
      <c r="D140" s="19">
        <v>1</v>
      </c>
      <c r="E140" s="18" t="s">
        <v>186</v>
      </c>
      <c r="F140" s="68">
        <f>SUM(F141+F149)</f>
        <v>374000</v>
      </c>
      <c r="G140" s="68">
        <f>SUM(G141+G149)</f>
        <v>90787.790000000008</v>
      </c>
      <c r="H140" s="82">
        <f t="shared" ref="H140:H153" si="8">SUM(G140/(F140/100))</f>
        <v>24.274810160427808</v>
      </c>
    </row>
    <row r="141" spans="1:8" s="25" customFormat="1" ht="12.75">
      <c r="A141" s="22"/>
      <c r="B141" s="46"/>
      <c r="C141" s="22">
        <v>613000</v>
      </c>
      <c r="D141" s="23" t="s">
        <v>10</v>
      </c>
      <c r="E141" s="22" t="s">
        <v>187</v>
      </c>
      <c r="F141" s="69">
        <f>SUM(F142:F148)</f>
        <v>368000</v>
      </c>
      <c r="G141" s="69">
        <f>SUM(G142:G148)</f>
        <v>84787.790000000008</v>
      </c>
      <c r="H141" s="82">
        <f t="shared" si="8"/>
        <v>23.040160326086959</v>
      </c>
    </row>
    <row r="142" spans="1:8" s="29" customFormat="1" ht="12.75">
      <c r="A142" s="26"/>
      <c r="B142" s="47" t="s">
        <v>308</v>
      </c>
      <c r="C142" s="26">
        <v>613100</v>
      </c>
      <c r="D142" s="27" t="s">
        <v>12</v>
      </c>
      <c r="E142" s="26" t="s">
        <v>372</v>
      </c>
      <c r="F142" s="71">
        <v>1000</v>
      </c>
      <c r="G142" s="71">
        <v>0</v>
      </c>
      <c r="H142" s="82">
        <f t="shared" si="8"/>
        <v>0</v>
      </c>
    </row>
    <row r="143" spans="1:8" s="29" customFormat="1" ht="12.75">
      <c r="A143" s="26"/>
      <c r="B143" s="47" t="s">
        <v>308</v>
      </c>
      <c r="C143" s="26">
        <v>613400</v>
      </c>
      <c r="D143" s="27" t="s">
        <v>20</v>
      </c>
      <c r="E143" s="26" t="s">
        <v>369</v>
      </c>
      <c r="F143" s="71">
        <v>20000</v>
      </c>
      <c r="G143" s="71">
        <v>0</v>
      </c>
      <c r="H143" s="82">
        <f t="shared" si="8"/>
        <v>0</v>
      </c>
    </row>
    <row r="144" spans="1:8" s="29" customFormat="1" ht="12.75">
      <c r="A144" s="26"/>
      <c r="B144" s="47" t="s">
        <v>308</v>
      </c>
      <c r="C144" s="26">
        <v>613400</v>
      </c>
      <c r="D144" s="27" t="s">
        <v>23</v>
      </c>
      <c r="E144" s="26" t="s">
        <v>367</v>
      </c>
      <c r="F144" s="71">
        <v>31500</v>
      </c>
      <c r="G144" s="71">
        <v>7451.73</v>
      </c>
      <c r="H144" s="82">
        <f t="shared" si="8"/>
        <v>23.656285714285712</v>
      </c>
    </row>
    <row r="145" spans="1:8" s="29" customFormat="1" ht="12.75">
      <c r="A145" s="26"/>
      <c r="B145" s="47" t="s">
        <v>308</v>
      </c>
      <c r="C145" s="26">
        <v>613700</v>
      </c>
      <c r="D145" s="27" t="s">
        <v>196</v>
      </c>
      <c r="E145" s="26" t="s">
        <v>384</v>
      </c>
      <c r="F145" s="71">
        <v>117000</v>
      </c>
      <c r="G145" s="71">
        <v>17986.060000000001</v>
      </c>
      <c r="H145" s="82">
        <f t="shared" si="8"/>
        <v>15.372700854700856</v>
      </c>
    </row>
    <row r="146" spans="1:8" s="29" customFormat="1" ht="12.75">
      <c r="A146" s="26"/>
      <c r="B146" s="47" t="s">
        <v>308</v>
      </c>
      <c r="C146" s="26">
        <v>613700</v>
      </c>
      <c r="D146" s="27" t="s">
        <v>197</v>
      </c>
      <c r="E146" s="26" t="s">
        <v>385</v>
      </c>
      <c r="F146" s="71">
        <v>99000</v>
      </c>
      <c r="G146" s="71">
        <v>55000</v>
      </c>
      <c r="H146" s="82">
        <f t="shared" si="8"/>
        <v>55.555555555555557</v>
      </c>
    </row>
    <row r="147" spans="1:8" s="29" customFormat="1" ht="12.75">
      <c r="A147" s="26"/>
      <c r="B147" s="47" t="s">
        <v>308</v>
      </c>
      <c r="C147" s="26">
        <v>613900</v>
      </c>
      <c r="D147" s="27" t="s">
        <v>199</v>
      </c>
      <c r="E147" s="26" t="s">
        <v>386</v>
      </c>
      <c r="F147" s="71">
        <v>49500</v>
      </c>
      <c r="G147" s="71">
        <v>4350</v>
      </c>
      <c r="H147" s="82">
        <f t="shared" si="8"/>
        <v>8.7878787878787872</v>
      </c>
    </row>
    <row r="148" spans="1:8" s="29" customFormat="1" ht="12.75">
      <c r="A148" s="26"/>
      <c r="B148" s="47" t="s">
        <v>308</v>
      </c>
      <c r="C148" s="26">
        <v>613900</v>
      </c>
      <c r="D148" s="27" t="s">
        <v>200</v>
      </c>
      <c r="E148" s="26" t="s">
        <v>373</v>
      </c>
      <c r="F148" s="71">
        <v>50000</v>
      </c>
      <c r="G148" s="71">
        <v>0</v>
      </c>
      <c r="H148" s="82">
        <f t="shared" si="8"/>
        <v>0</v>
      </c>
    </row>
    <row r="149" spans="1:8" s="25" customFormat="1" ht="12.75">
      <c r="A149" s="22"/>
      <c r="B149" s="46"/>
      <c r="C149" s="22">
        <v>614000</v>
      </c>
      <c r="D149" s="23" t="s">
        <v>29</v>
      </c>
      <c r="E149" s="22" t="s">
        <v>203</v>
      </c>
      <c r="F149" s="69">
        <f>SUM(F150:F150)</f>
        <v>6000</v>
      </c>
      <c r="G149" s="69">
        <f>SUM(G150:G150)</f>
        <v>6000</v>
      </c>
      <c r="H149" s="82">
        <f t="shared" si="8"/>
        <v>100</v>
      </c>
    </row>
    <row r="150" spans="1:8" s="29" customFormat="1" ht="12.75">
      <c r="A150" s="26"/>
      <c r="B150" s="47" t="s">
        <v>308</v>
      </c>
      <c r="C150" s="26">
        <v>614300</v>
      </c>
      <c r="D150" s="27" t="s">
        <v>31</v>
      </c>
      <c r="E150" s="26" t="s">
        <v>371</v>
      </c>
      <c r="F150" s="71">
        <v>6000</v>
      </c>
      <c r="G150" s="71">
        <v>6000</v>
      </c>
      <c r="H150" s="82">
        <f t="shared" si="8"/>
        <v>100</v>
      </c>
    </row>
    <row r="151" spans="1:8" s="25" customFormat="1" ht="12.75">
      <c r="A151" s="22"/>
      <c r="B151" s="46"/>
      <c r="C151" s="22">
        <v>821000</v>
      </c>
      <c r="D151" s="23">
        <v>2</v>
      </c>
      <c r="E151" s="55" t="s">
        <v>220</v>
      </c>
      <c r="F151" s="69">
        <f>SUM(F152:F153)</f>
        <v>210000</v>
      </c>
      <c r="G151" s="69">
        <f>SUM(G152:G153)</f>
        <v>10998.01</v>
      </c>
      <c r="H151" s="82">
        <f t="shared" si="8"/>
        <v>5.2371476190476187</v>
      </c>
    </row>
    <row r="152" spans="1:8" s="29" customFormat="1" ht="12.75">
      <c r="A152" s="26"/>
      <c r="B152" s="47" t="s">
        <v>308</v>
      </c>
      <c r="C152" s="26">
        <v>821300</v>
      </c>
      <c r="D152" s="27" t="s">
        <v>54</v>
      </c>
      <c r="E152" s="26" t="s">
        <v>370</v>
      </c>
      <c r="F152" s="71">
        <v>160000</v>
      </c>
      <c r="G152" s="71">
        <v>0</v>
      </c>
      <c r="H152" s="82">
        <f t="shared" si="8"/>
        <v>0</v>
      </c>
    </row>
    <row r="153" spans="1:8" s="29" customFormat="1" ht="12.75">
      <c r="A153" s="26"/>
      <c r="B153" s="47" t="s">
        <v>308</v>
      </c>
      <c r="C153" s="26">
        <v>821300</v>
      </c>
      <c r="D153" s="27" t="s">
        <v>73</v>
      </c>
      <c r="E153" s="26" t="s">
        <v>368</v>
      </c>
      <c r="F153" s="71">
        <v>50000</v>
      </c>
      <c r="G153" s="71">
        <v>10998.01</v>
      </c>
      <c r="H153" s="82">
        <f t="shared" si="8"/>
        <v>21.996020000000001</v>
      </c>
    </row>
    <row r="154" spans="1:8" s="29" customFormat="1" ht="12.75">
      <c r="A154" s="26"/>
      <c r="B154" s="26"/>
      <c r="C154" s="26"/>
      <c r="D154" s="27"/>
      <c r="E154" s="55" t="s">
        <v>338</v>
      </c>
      <c r="F154" s="69">
        <f>SUM(F140+F151)</f>
        <v>584000</v>
      </c>
      <c r="G154" s="69">
        <f>SUM(G140+G151)</f>
        <v>101785.8</v>
      </c>
      <c r="H154" s="82">
        <f>SUM(G154/(F154/100))</f>
        <v>17.429075342465755</v>
      </c>
    </row>
    <row r="155" spans="1:8" s="29" customFormat="1" ht="12.75">
      <c r="A155" s="11">
        <v>200211</v>
      </c>
      <c r="B155" s="14"/>
      <c r="C155" s="14"/>
      <c r="D155" s="15"/>
      <c r="E155" s="14" t="s">
        <v>424</v>
      </c>
      <c r="F155" s="67"/>
      <c r="G155" s="67"/>
      <c r="H155" s="81"/>
    </row>
    <row r="156" spans="1:8" s="21" customFormat="1" ht="13.5">
      <c r="A156" s="18"/>
      <c r="B156" s="18"/>
      <c r="C156" s="18">
        <v>610000</v>
      </c>
      <c r="D156" s="19">
        <v>1</v>
      </c>
      <c r="E156" s="18" t="s">
        <v>186</v>
      </c>
      <c r="F156" s="68">
        <f>SUM(F157)</f>
        <v>4000</v>
      </c>
      <c r="G156" s="68">
        <f>SUM(G157)</f>
        <v>3426.4900000000002</v>
      </c>
      <c r="H156" s="82">
        <f t="shared" ref="H156:H160" si="9">SUM(G156/(F156/100))</f>
        <v>85.66225</v>
      </c>
    </row>
    <row r="157" spans="1:8" s="25" customFormat="1" ht="12.75">
      <c r="A157" s="22"/>
      <c r="B157" s="46"/>
      <c r="C157" s="22">
        <v>613000</v>
      </c>
      <c r="D157" s="23" t="s">
        <v>45</v>
      </c>
      <c r="E157" s="22" t="s">
        <v>187</v>
      </c>
      <c r="F157" s="69">
        <f>SUM(F158:F159)</f>
        <v>4000</v>
      </c>
      <c r="G157" s="69">
        <f>SUM(G158:G159)</f>
        <v>3426.4900000000002</v>
      </c>
      <c r="H157" s="82">
        <f t="shared" si="9"/>
        <v>85.66225</v>
      </c>
    </row>
    <row r="158" spans="1:8" s="29" customFormat="1" ht="12.75">
      <c r="A158" s="26"/>
      <c r="B158" s="47" t="s">
        <v>215</v>
      </c>
      <c r="C158" s="26">
        <v>613100</v>
      </c>
      <c r="D158" s="27" t="s">
        <v>47</v>
      </c>
      <c r="E158" s="26" t="s">
        <v>189</v>
      </c>
      <c r="F158" s="71">
        <v>1000</v>
      </c>
      <c r="G158" s="71">
        <v>423.4</v>
      </c>
      <c r="H158" s="82">
        <f t="shared" si="9"/>
        <v>42.339999999999996</v>
      </c>
    </row>
    <row r="159" spans="1:8" s="29" customFormat="1" ht="12.75">
      <c r="A159" s="26"/>
      <c r="B159" s="47" t="s">
        <v>215</v>
      </c>
      <c r="C159" s="26">
        <v>613900</v>
      </c>
      <c r="D159" s="27" t="s">
        <v>50</v>
      </c>
      <c r="E159" s="26" t="s">
        <v>190</v>
      </c>
      <c r="F159" s="71">
        <v>3000</v>
      </c>
      <c r="G159" s="71">
        <v>3003.09</v>
      </c>
      <c r="H159" s="82">
        <f t="shared" si="9"/>
        <v>100.10300000000001</v>
      </c>
    </row>
    <row r="160" spans="1:8" s="29" customFormat="1" ht="12.75">
      <c r="A160" s="26"/>
      <c r="B160" s="26"/>
      <c r="C160" s="26"/>
      <c r="D160" s="27"/>
      <c r="E160" s="55" t="s">
        <v>307</v>
      </c>
      <c r="F160" s="69">
        <f>SUM(F156)</f>
        <v>4000</v>
      </c>
      <c r="G160" s="69">
        <f>SUM(G156)</f>
        <v>3426.4900000000002</v>
      </c>
      <c r="H160" s="82">
        <f t="shared" si="9"/>
        <v>85.66225</v>
      </c>
    </row>
    <row r="161" spans="1:8" s="17" customFormat="1" ht="12.75" customHeight="1">
      <c r="A161" s="49">
        <v>300311</v>
      </c>
      <c r="B161" s="50"/>
      <c r="C161" s="50"/>
      <c r="D161" s="51"/>
      <c r="E161" s="50" t="s">
        <v>340</v>
      </c>
      <c r="F161" s="75"/>
      <c r="G161" s="75"/>
      <c r="H161" s="83"/>
    </row>
    <row r="162" spans="1:8" s="21" customFormat="1" ht="13.5">
      <c r="A162" s="18"/>
      <c r="B162" s="18"/>
      <c r="C162" s="18">
        <v>610000</v>
      </c>
      <c r="D162" s="19">
        <v>1</v>
      </c>
      <c r="E162" s="18" t="s">
        <v>186</v>
      </c>
      <c r="F162" s="68">
        <f>SUM(F163+F166+F168+F177)</f>
        <v>2613000</v>
      </c>
      <c r="G162" s="68">
        <f>SUM(G163+G166+G168+G177)</f>
        <v>2649697.7799999998</v>
      </c>
      <c r="H162" s="82">
        <f t="shared" ref="H162:H182" si="10">SUM(G162/(F162/100))</f>
        <v>101.40443092231151</v>
      </c>
    </row>
    <row r="163" spans="1:8" s="25" customFormat="1" ht="12.75">
      <c r="A163" s="22"/>
      <c r="B163" s="46"/>
      <c r="C163" s="22">
        <v>611000</v>
      </c>
      <c r="D163" s="23" t="s">
        <v>10</v>
      </c>
      <c r="E163" s="22" t="s">
        <v>276</v>
      </c>
      <c r="F163" s="69">
        <f>SUM(F164+F165)</f>
        <v>327000</v>
      </c>
      <c r="G163" s="69">
        <f>SUM(G164+G165)</f>
        <v>296886.11</v>
      </c>
      <c r="H163" s="82">
        <f t="shared" si="10"/>
        <v>90.79085932721712</v>
      </c>
    </row>
    <row r="164" spans="1:8" s="29" customFormat="1" ht="12.75">
      <c r="A164" s="26"/>
      <c r="B164" s="47">
        <v>1091</v>
      </c>
      <c r="C164" s="26">
        <v>611100</v>
      </c>
      <c r="D164" s="27" t="s">
        <v>12</v>
      </c>
      <c r="E164" s="26" t="s">
        <v>277</v>
      </c>
      <c r="F164" s="71">
        <v>280000</v>
      </c>
      <c r="G164" s="71">
        <v>260448.69</v>
      </c>
      <c r="H164" s="82">
        <f t="shared" si="10"/>
        <v>93.017389285714287</v>
      </c>
    </row>
    <row r="165" spans="1:8" s="29" customFormat="1" ht="12.75">
      <c r="A165" s="26"/>
      <c r="B165" s="47">
        <v>1091</v>
      </c>
      <c r="C165" s="26">
        <v>611200</v>
      </c>
      <c r="D165" s="27" t="s">
        <v>20</v>
      </c>
      <c r="E165" s="26" t="s">
        <v>278</v>
      </c>
      <c r="F165" s="71">
        <v>47000</v>
      </c>
      <c r="G165" s="71">
        <v>36437.42</v>
      </c>
      <c r="H165" s="82">
        <f t="shared" si="10"/>
        <v>77.526425531914896</v>
      </c>
    </row>
    <row r="166" spans="1:8" s="25" customFormat="1" ht="12.75">
      <c r="A166" s="22"/>
      <c r="B166" s="46"/>
      <c r="C166" s="22">
        <v>612000</v>
      </c>
      <c r="D166" s="23" t="s">
        <v>29</v>
      </c>
      <c r="E166" s="22" t="s">
        <v>279</v>
      </c>
      <c r="F166" s="69">
        <f>SUM(F167)</f>
        <v>30000</v>
      </c>
      <c r="G166" s="69">
        <f>SUM(G167)</f>
        <v>27347.119999999999</v>
      </c>
      <c r="H166" s="82">
        <f t="shared" si="10"/>
        <v>91.157066666666665</v>
      </c>
    </row>
    <row r="167" spans="1:8" s="29" customFormat="1" ht="12.75">
      <c r="A167" s="26"/>
      <c r="B167" s="47">
        <v>1091</v>
      </c>
      <c r="C167" s="26">
        <v>612100</v>
      </c>
      <c r="D167" s="27" t="s">
        <v>31</v>
      </c>
      <c r="E167" s="26" t="s">
        <v>279</v>
      </c>
      <c r="F167" s="71">
        <v>30000</v>
      </c>
      <c r="G167" s="71">
        <v>27347.119999999999</v>
      </c>
      <c r="H167" s="82">
        <f t="shared" si="10"/>
        <v>91.157066666666665</v>
      </c>
    </row>
    <row r="168" spans="1:8" s="25" customFormat="1" ht="12.75">
      <c r="A168" s="22"/>
      <c r="B168" s="46"/>
      <c r="C168" s="22">
        <v>613000</v>
      </c>
      <c r="D168" s="23" t="s">
        <v>45</v>
      </c>
      <c r="E168" s="22" t="s">
        <v>187</v>
      </c>
      <c r="F168" s="69">
        <f>SUM(F169:F176)</f>
        <v>56000</v>
      </c>
      <c r="G168" s="69">
        <f>SUM(G169:G176)</f>
        <v>56872.17</v>
      </c>
      <c r="H168" s="82">
        <f t="shared" si="10"/>
        <v>101.55744642857142</v>
      </c>
    </row>
    <row r="169" spans="1:8" s="29" customFormat="1" ht="12.75">
      <c r="A169" s="26"/>
      <c r="B169" s="47">
        <v>1091</v>
      </c>
      <c r="C169" s="26">
        <v>613100</v>
      </c>
      <c r="D169" s="27" t="s">
        <v>47</v>
      </c>
      <c r="E169" s="26" t="s">
        <v>189</v>
      </c>
      <c r="F169" s="71">
        <v>1000</v>
      </c>
      <c r="G169" s="71">
        <v>609</v>
      </c>
      <c r="H169" s="82">
        <f t="shared" si="10"/>
        <v>60.9</v>
      </c>
    </row>
    <row r="170" spans="1:8" s="29" customFormat="1" ht="12.75">
      <c r="A170" s="26"/>
      <c r="B170" s="47">
        <v>1091</v>
      </c>
      <c r="C170" s="26">
        <v>613200</v>
      </c>
      <c r="D170" s="27" t="s">
        <v>50</v>
      </c>
      <c r="E170" s="26" t="s">
        <v>281</v>
      </c>
      <c r="F170" s="71">
        <v>11000</v>
      </c>
      <c r="G170" s="71">
        <v>10393.99</v>
      </c>
      <c r="H170" s="82">
        <f t="shared" si="10"/>
        <v>94.490818181818184</v>
      </c>
    </row>
    <row r="171" spans="1:8" s="29" customFormat="1" ht="12.75">
      <c r="A171" s="26"/>
      <c r="B171" s="47">
        <v>1091</v>
      </c>
      <c r="C171" s="26">
        <v>613300</v>
      </c>
      <c r="D171" s="27" t="s">
        <v>282</v>
      </c>
      <c r="E171" s="26" t="s">
        <v>283</v>
      </c>
      <c r="F171" s="71">
        <v>13000</v>
      </c>
      <c r="G171" s="71">
        <v>16630.419999999998</v>
      </c>
      <c r="H171" s="82">
        <f t="shared" si="10"/>
        <v>127.92630769230767</v>
      </c>
    </row>
    <row r="172" spans="1:8" s="29" customFormat="1" ht="12.75">
      <c r="A172" s="26"/>
      <c r="B172" s="47">
        <v>1091</v>
      </c>
      <c r="C172" s="26">
        <v>613400</v>
      </c>
      <c r="D172" s="27" t="s">
        <v>284</v>
      </c>
      <c r="E172" s="26" t="s">
        <v>285</v>
      </c>
      <c r="F172" s="71">
        <v>8000</v>
      </c>
      <c r="G172" s="71">
        <v>8343.73</v>
      </c>
      <c r="H172" s="82">
        <f t="shared" si="10"/>
        <v>104.29662499999999</v>
      </c>
    </row>
    <row r="173" spans="1:8" s="29" customFormat="1" ht="12.75">
      <c r="A173" s="26"/>
      <c r="B173" s="47">
        <v>1091</v>
      </c>
      <c r="C173" s="26">
        <v>614500</v>
      </c>
      <c r="D173" s="27" t="s">
        <v>286</v>
      </c>
      <c r="E173" s="26" t="s">
        <v>365</v>
      </c>
      <c r="F173" s="71">
        <v>1000</v>
      </c>
      <c r="G173" s="71">
        <v>1100.67</v>
      </c>
      <c r="H173" s="82">
        <f t="shared" si="10"/>
        <v>110.06700000000001</v>
      </c>
    </row>
    <row r="174" spans="1:8" s="29" customFormat="1" ht="12.75">
      <c r="A174" s="26"/>
      <c r="B174" s="47">
        <v>1091</v>
      </c>
      <c r="C174" s="26">
        <v>613700</v>
      </c>
      <c r="D174" s="27" t="s">
        <v>288</v>
      </c>
      <c r="E174" s="26" t="s">
        <v>289</v>
      </c>
      <c r="F174" s="71">
        <v>4000</v>
      </c>
      <c r="G174" s="71">
        <v>1175.72</v>
      </c>
      <c r="H174" s="82">
        <f t="shared" si="10"/>
        <v>29.393000000000001</v>
      </c>
    </row>
    <row r="175" spans="1:8" s="29" customFormat="1" ht="12.75">
      <c r="A175" s="26"/>
      <c r="B175" s="47">
        <v>1091</v>
      </c>
      <c r="C175" s="26">
        <v>613800</v>
      </c>
      <c r="D175" s="27" t="s">
        <v>290</v>
      </c>
      <c r="E175" s="26" t="s">
        <v>309</v>
      </c>
      <c r="F175" s="71">
        <v>7000</v>
      </c>
      <c r="G175" s="71">
        <v>6236.55</v>
      </c>
      <c r="H175" s="82">
        <f t="shared" si="10"/>
        <v>89.093571428571437</v>
      </c>
    </row>
    <row r="176" spans="1:8" s="29" customFormat="1" ht="12.75">
      <c r="A176" s="26"/>
      <c r="B176" s="47">
        <v>1091</v>
      </c>
      <c r="C176" s="26">
        <v>613900</v>
      </c>
      <c r="D176" s="27" t="s">
        <v>292</v>
      </c>
      <c r="E176" s="26" t="s">
        <v>190</v>
      </c>
      <c r="F176" s="71">
        <v>11000</v>
      </c>
      <c r="G176" s="79">
        <v>12382.09</v>
      </c>
      <c r="H176" s="82">
        <f t="shared" si="10"/>
        <v>112.56445454545455</v>
      </c>
    </row>
    <row r="177" spans="1:8" s="25" customFormat="1" ht="12.75">
      <c r="A177" s="22"/>
      <c r="B177" s="46"/>
      <c r="C177" s="22">
        <v>614000</v>
      </c>
      <c r="D177" s="23" t="s">
        <v>296</v>
      </c>
      <c r="E177" s="22" t="s">
        <v>203</v>
      </c>
      <c r="F177" s="69">
        <f>SUM(F178:F179)</f>
        <v>2200000</v>
      </c>
      <c r="G177" s="69">
        <f>SUM(G178:G179)</f>
        <v>2268592.38</v>
      </c>
      <c r="H177" s="82">
        <f t="shared" si="10"/>
        <v>103.11783545454544</v>
      </c>
    </row>
    <row r="178" spans="1:8" s="29" customFormat="1" ht="12.75">
      <c r="A178" s="26"/>
      <c r="B178" s="47">
        <v>1091</v>
      </c>
      <c r="C178" s="26">
        <v>614200</v>
      </c>
      <c r="D178" s="27" t="s">
        <v>297</v>
      </c>
      <c r="E178" s="26" t="s">
        <v>310</v>
      </c>
      <c r="F178" s="71">
        <v>200000</v>
      </c>
      <c r="G178" s="71">
        <v>165457.32</v>
      </c>
      <c r="H178" s="82">
        <f t="shared" si="10"/>
        <v>82.728660000000005</v>
      </c>
    </row>
    <row r="179" spans="1:8" s="29" customFormat="1" ht="12.75">
      <c r="A179" s="26"/>
      <c r="B179" s="47">
        <v>1091</v>
      </c>
      <c r="C179" s="26">
        <v>614200</v>
      </c>
      <c r="D179" s="27" t="s">
        <v>299</v>
      </c>
      <c r="E179" s="26" t="s">
        <v>311</v>
      </c>
      <c r="F179" s="71">
        <v>2000000</v>
      </c>
      <c r="G179" s="71">
        <v>2103135.06</v>
      </c>
      <c r="H179" s="82">
        <f t="shared" si="10"/>
        <v>105.15675300000001</v>
      </c>
    </row>
    <row r="180" spans="1:8" s="25" customFormat="1" ht="12.75">
      <c r="A180" s="22"/>
      <c r="B180" s="46"/>
      <c r="C180" s="22">
        <v>821000</v>
      </c>
      <c r="D180" s="23">
        <v>2</v>
      </c>
      <c r="E180" s="55" t="s">
        <v>220</v>
      </c>
      <c r="F180" s="69">
        <f>SUM(F181:F181)</f>
        <v>3000</v>
      </c>
      <c r="G180" s="69">
        <f>SUM(G181:G181)</f>
        <v>2875.99</v>
      </c>
      <c r="H180" s="82">
        <f t="shared" ref="H180:H181" si="11">SUM(G180/(F180/100))</f>
        <v>95.86633333333333</v>
      </c>
    </row>
    <row r="181" spans="1:8" s="29" customFormat="1" ht="12.75">
      <c r="A181" s="26"/>
      <c r="B181" s="47">
        <v>1091</v>
      </c>
      <c r="C181" s="26">
        <v>821300</v>
      </c>
      <c r="D181" s="27" t="s">
        <v>54</v>
      </c>
      <c r="E181" s="26" t="s">
        <v>431</v>
      </c>
      <c r="F181" s="71">
        <v>3000</v>
      </c>
      <c r="G181" s="71">
        <v>2875.99</v>
      </c>
      <c r="H181" s="82">
        <f t="shared" si="11"/>
        <v>95.86633333333333</v>
      </c>
    </row>
    <row r="182" spans="1:8" s="29" customFormat="1" ht="12.75">
      <c r="A182" s="34"/>
      <c r="B182" s="34"/>
      <c r="C182" s="34"/>
      <c r="D182" s="35"/>
      <c r="E182" s="55" t="s">
        <v>339</v>
      </c>
      <c r="F182" s="76">
        <f>SUM(F162+F180)</f>
        <v>2616000</v>
      </c>
      <c r="G182" s="76">
        <f>SUM(G162+G180)</f>
        <v>2652573.77</v>
      </c>
      <c r="H182" s="82">
        <f t="shared" si="10"/>
        <v>101.39807989296636</v>
      </c>
    </row>
    <row r="183" spans="1:8" s="29" customFormat="1" ht="12.75">
      <c r="A183" s="26"/>
      <c r="B183" s="26"/>
      <c r="C183" s="26"/>
      <c r="D183" s="27"/>
      <c r="E183" s="55" t="s">
        <v>312</v>
      </c>
      <c r="F183" s="69">
        <f>SUM(F12+F55+F84+F97+F128+F138+F154+F182+F160)</f>
        <v>20779620</v>
      </c>
      <c r="G183" s="69">
        <f>SUM(G12+G55+G84+G97+G128+G138+G154+G182+G160)</f>
        <v>16186552.700000001</v>
      </c>
      <c r="H183" s="82">
        <f>SUM(G183/(F183/100))</f>
        <v>77.896288286311304</v>
      </c>
    </row>
    <row r="184" spans="1:8" s="29" customFormat="1" ht="12" customHeight="1">
      <c r="A184" s="49"/>
      <c r="B184" s="50"/>
      <c r="C184" s="50"/>
      <c r="D184" s="51"/>
      <c r="E184" s="50" t="s">
        <v>313</v>
      </c>
      <c r="F184" s="75"/>
      <c r="G184" s="75"/>
      <c r="H184" s="83"/>
    </row>
    <row r="185" spans="1:8" s="21" customFormat="1" ht="13.5">
      <c r="A185" s="18">
        <v>610000</v>
      </c>
      <c r="B185" s="18"/>
      <c r="C185" s="18"/>
      <c r="D185" s="19" t="s">
        <v>341</v>
      </c>
      <c r="E185" s="18" t="s">
        <v>186</v>
      </c>
      <c r="F185" s="68">
        <f>SUM(F186+F189+F191+F200+F208)</f>
        <v>13525500</v>
      </c>
      <c r="G185" s="68">
        <f>SUM(G186+G189+G191+G200+G208)</f>
        <v>12693404.6</v>
      </c>
      <c r="H185" s="82">
        <f t="shared" ref="H185:H219" si="12">SUM(G185/(F185/100))</f>
        <v>93.847950907544998</v>
      </c>
    </row>
    <row r="186" spans="1:8" s="25" customFormat="1" ht="12.75">
      <c r="A186" s="22">
        <v>611000</v>
      </c>
      <c r="B186" s="22"/>
      <c r="C186" s="22"/>
      <c r="D186" s="23" t="s">
        <v>10</v>
      </c>
      <c r="E186" s="22" t="s">
        <v>276</v>
      </c>
      <c r="F186" s="69">
        <f>SUM(F187+F188)</f>
        <v>2877000</v>
      </c>
      <c r="G186" s="69">
        <f>SUM(G187+G188)</f>
        <v>2970045.24</v>
      </c>
      <c r="H186" s="82">
        <f t="shared" si="12"/>
        <v>103.2341063607925</v>
      </c>
    </row>
    <row r="187" spans="1:8" s="29" customFormat="1" ht="12.75">
      <c r="A187" s="26"/>
      <c r="B187" s="26">
        <v>611100</v>
      </c>
      <c r="C187" s="26"/>
      <c r="D187" s="27" t="s">
        <v>12</v>
      </c>
      <c r="E187" s="26" t="s">
        <v>277</v>
      </c>
      <c r="F187" s="71">
        <v>2480000</v>
      </c>
      <c r="G187" s="71">
        <v>2577761.4900000002</v>
      </c>
      <c r="H187" s="82">
        <f t="shared" si="12"/>
        <v>103.94199556451613</v>
      </c>
    </row>
    <row r="188" spans="1:8" s="29" customFormat="1" ht="12.75">
      <c r="A188" s="26"/>
      <c r="B188" s="26">
        <v>611200</v>
      </c>
      <c r="C188" s="26"/>
      <c r="D188" s="27" t="s">
        <v>20</v>
      </c>
      <c r="E188" s="26" t="s">
        <v>278</v>
      </c>
      <c r="F188" s="71">
        <v>397000</v>
      </c>
      <c r="G188" s="71">
        <v>392283.75</v>
      </c>
      <c r="H188" s="82">
        <f t="shared" si="12"/>
        <v>98.812027707808568</v>
      </c>
    </row>
    <row r="189" spans="1:8" s="25" customFormat="1" ht="12.75">
      <c r="A189" s="22">
        <v>612000</v>
      </c>
      <c r="B189" s="22"/>
      <c r="C189" s="22"/>
      <c r="D189" s="23" t="s">
        <v>29</v>
      </c>
      <c r="E189" s="22" t="s">
        <v>279</v>
      </c>
      <c r="F189" s="69">
        <f>SUM(F190)</f>
        <v>270000</v>
      </c>
      <c r="G189" s="69">
        <f>SUM(G190)</f>
        <v>270783.88</v>
      </c>
      <c r="H189" s="82">
        <f t="shared" si="12"/>
        <v>100.29032592592593</v>
      </c>
    </row>
    <row r="190" spans="1:8" s="29" customFormat="1" ht="12.75">
      <c r="A190" s="26"/>
      <c r="B190" s="26">
        <v>612100</v>
      </c>
      <c r="C190" s="26"/>
      <c r="D190" s="27" t="s">
        <v>31</v>
      </c>
      <c r="E190" s="26" t="s">
        <v>279</v>
      </c>
      <c r="F190" s="71">
        <v>270000</v>
      </c>
      <c r="G190" s="71">
        <v>270783.88</v>
      </c>
      <c r="H190" s="82">
        <f t="shared" si="12"/>
        <v>100.29032592592593</v>
      </c>
    </row>
    <row r="191" spans="1:8" s="25" customFormat="1" ht="12.75">
      <c r="A191" s="22">
        <v>613000</v>
      </c>
      <c r="B191" s="22"/>
      <c r="C191" s="22"/>
      <c r="D191" s="23" t="s">
        <v>45</v>
      </c>
      <c r="E191" s="22" t="s">
        <v>187</v>
      </c>
      <c r="F191" s="69">
        <f>SUM(F192:F199)</f>
        <v>4768500</v>
      </c>
      <c r="G191" s="69">
        <f>SUM(G192:G199)</f>
        <v>3761615.89</v>
      </c>
      <c r="H191" s="82">
        <f t="shared" si="12"/>
        <v>78.884678410401591</v>
      </c>
    </row>
    <row r="192" spans="1:8" s="29" customFormat="1" ht="12.75">
      <c r="A192" s="26"/>
      <c r="B192" s="26">
        <v>613100</v>
      </c>
      <c r="C192" s="26"/>
      <c r="D192" s="27" t="s">
        <v>47</v>
      </c>
      <c r="E192" s="26" t="s">
        <v>189</v>
      </c>
      <c r="F192" s="71">
        <v>14000</v>
      </c>
      <c r="G192" s="71">
        <v>10556.5</v>
      </c>
      <c r="H192" s="82">
        <f t="shared" si="12"/>
        <v>75.403571428571425</v>
      </c>
    </row>
    <row r="193" spans="1:8" s="29" customFormat="1" ht="12.75">
      <c r="A193" s="26"/>
      <c r="B193" s="26">
        <v>613200</v>
      </c>
      <c r="C193" s="26"/>
      <c r="D193" s="27" t="s">
        <v>50</v>
      </c>
      <c r="E193" s="26" t="s">
        <v>281</v>
      </c>
      <c r="F193" s="71">
        <v>301000</v>
      </c>
      <c r="G193" s="71">
        <v>277274.51</v>
      </c>
      <c r="H193" s="82">
        <f t="shared" si="12"/>
        <v>92.117777408637878</v>
      </c>
    </row>
    <row r="194" spans="1:8" s="29" customFormat="1" ht="12.75">
      <c r="A194" s="26"/>
      <c r="B194" s="26">
        <v>613300</v>
      </c>
      <c r="C194" s="26"/>
      <c r="D194" s="27" t="s">
        <v>282</v>
      </c>
      <c r="E194" s="26" t="s">
        <v>283</v>
      </c>
      <c r="F194" s="71">
        <v>2303000</v>
      </c>
      <c r="G194" s="71">
        <v>1999889.99</v>
      </c>
      <c r="H194" s="82">
        <f t="shared" si="12"/>
        <v>86.838471124620057</v>
      </c>
    </row>
    <row r="195" spans="1:8" s="29" customFormat="1" ht="12.75">
      <c r="A195" s="26"/>
      <c r="B195" s="26">
        <v>613400</v>
      </c>
      <c r="C195" s="26"/>
      <c r="D195" s="27" t="s">
        <v>284</v>
      </c>
      <c r="E195" s="26" t="s">
        <v>285</v>
      </c>
      <c r="F195" s="71">
        <v>119500</v>
      </c>
      <c r="G195" s="71">
        <v>60938.5</v>
      </c>
      <c r="H195" s="82">
        <f t="shared" si="12"/>
        <v>50.994560669456064</v>
      </c>
    </row>
    <row r="196" spans="1:8" s="29" customFormat="1" ht="12.75">
      <c r="A196" s="26"/>
      <c r="B196" s="26">
        <v>613500</v>
      </c>
      <c r="C196" s="26"/>
      <c r="D196" s="27" t="s">
        <v>286</v>
      </c>
      <c r="E196" s="26" t="s">
        <v>287</v>
      </c>
      <c r="F196" s="71">
        <v>189000</v>
      </c>
      <c r="G196" s="71">
        <v>180130.64</v>
      </c>
      <c r="H196" s="82">
        <f t="shared" si="12"/>
        <v>95.307216931216942</v>
      </c>
    </row>
    <row r="197" spans="1:8" s="29" customFormat="1" ht="12.75">
      <c r="A197" s="26"/>
      <c r="B197" s="26">
        <v>613700</v>
      </c>
      <c r="C197" s="26"/>
      <c r="D197" s="27" t="s">
        <v>288</v>
      </c>
      <c r="E197" s="26" t="s">
        <v>289</v>
      </c>
      <c r="F197" s="71">
        <v>825000</v>
      </c>
      <c r="G197" s="71">
        <v>423822.01</v>
      </c>
      <c r="H197" s="82">
        <f t="shared" si="12"/>
        <v>51.37236484848485</v>
      </c>
    </row>
    <row r="198" spans="1:8" s="29" customFormat="1" ht="12.75">
      <c r="A198" s="26"/>
      <c r="B198" s="26">
        <v>613800</v>
      </c>
      <c r="C198" s="26"/>
      <c r="D198" s="27" t="s">
        <v>290</v>
      </c>
      <c r="E198" s="26" t="s">
        <v>309</v>
      </c>
      <c r="F198" s="71">
        <v>30000</v>
      </c>
      <c r="G198" s="71">
        <v>22551.11</v>
      </c>
      <c r="H198" s="82">
        <f t="shared" si="12"/>
        <v>75.170366666666666</v>
      </c>
    </row>
    <row r="199" spans="1:8" s="29" customFormat="1" ht="12.75">
      <c r="A199" s="26"/>
      <c r="B199" s="26">
        <v>613900</v>
      </c>
      <c r="C199" s="26"/>
      <c r="D199" s="27" t="s">
        <v>292</v>
      </c>
      <c r="E199" s="26" t="s">
        <v>190</v>
      </c>
      <c r="F199" s="71">
        <v>987000</v>
      </c>
      <c r="G199" s="71">
        <v>786452.63</v>
      </c>
      <c r="H199" s="82">
        <f t="shared" si="12"/>
        <v>79.681117527862213</v>
      </c>
    </row>
    <row r="200" spans="1:8" s="25" customFormat="1" ht="12.75">
      <c r="A200" s="22">
        <v>614000</v>
      </c>
      <c r="B200" s="22"/>
      <c r="C200" s="22"/>
      <c r="D200" s="23" t="s">
        <v>296</v>
      </c>
      <c r="E200" s="22" t="s">
        <v>203</v>
      </c>
      <c r="F200" s="69">
        <f>SUM(F201:F207)</f>
        <v>5493000</v>
      </c>
      <c r="G200" s="69">
        <f>SUM(G201:G207)</f>
        <v>5584184.629999999</v>
      </c>
      <c r="H200" s="82">
        <f t="shared" si="12"/>
        <v>101.66001511014017</v>
      </c>
    </row>
    <row r="201" spans="1:8" s="29" customFormat="1" ht="12.75">
      <c r="A201" s="26"/>
      <c r="B201" s="26">
        <v>614100</v>
      </c>
      <c r="C201" s="26"/>
      <c r="D201" s="27" t="s">
        <v>297</v>
      </c>
      <c r="E201" s="26" t="s">
        <v>314</v>
      </c>
      <c r="F201" s="71">
        <v>210000</v>
      </c>
      <c r="G201" s="71">
        <v>182877.39</v>
      </c>
      <c r="H201" s="82">
        <f t="shared" si="12"/>
        <v>87.084471428571433</v>
      </c>
    </row>
    <row r="202" spans="1:8" s="29" customFormat="1" ht="12.75">
      <c r="A202" s="26"/>
      <c r="B202" s="26">
        <v>614200</v>
      </c>
      <c r="C202" s="26"/>
      <c r="D202" s="27" t="s">
        <v>299</v>
      </c>
      <c r="E202" s="26" t="s">
        <v>315</v>
      </c>
      <c r="F202" s="71">
        <v>3230000</v>
      </c>
      <c r="G202" s="71">
        <v>3550615.97</v>
      </c>
      <c r="H202" s="82">
        <f t="shared" si="12"/>
        <v>109.92619102167183</v>
      </c>
    </row>
    <row r="203" spans="1:8" s="29" customFormat="1" ht="12.75">
      <c r="A203" s="26"/>
      <c r="B203" s="26">
        <v>614300</v>
      </c>
      <c r="C203" s="26"/>
      <c r="D203" s="27" t="s">
        <v>301</v>
      </c>
      <c r="E203" s="26" t="s">
        <v>316</v>
      </c>
      <c r="F203" s="71">
        <v>662000</v>
      </c>
      <c r="G203" s="71">
        <v>551516.73</v>
      </c>
      <c r="H203" s="82">
        <f t="shared" si="12"/>
        <v>83.31068429003021</v>
      </c>
    </row>
    <row r="204" spans="1:8" s="29" customFormat="1" ht="12.75">
      <c r="A204" s="26"/>
      <c r="B204" s="26">
        <v>614400</v>
      </c>
      <c r="C204" s="26"/>
      <c r="D204" s="27" t="s">
        <v>317</v>
      </c>
      <c r="E204" s="26" t="s">
        <v>318</v>
      </c>
      <c r="F204" s="71">
        <v>1041000</v>
      </c>
      <c r="G204" s="71">
        <v>992053.14</v>
      </c>
      <c r="H204" s="82">
        <f t="shared" si="12"/>
        <v>95.298092219020177</v>
      </c>
    </row>
    <row r="205" spans="1:8" s="29" customFormat="1" ht="12.75">
      <c r="A205" s="26"/>
      <c r="B205" s="27" t="s">
        <v>319</v>
      </c>
      <c r="C205" s="26"/>
      <c r="D205" s="27" t="s">
        <v>320</v>
      </c>
      <c r="E205" s="58" t="s">
        <v>321</v>
      </c>
      <c r="F205" s="71">
        <v>120000</v>
      </c>
      <c r="G205" s="71">
        <v>51678</v>
      </c>
      <c r="H205" s="82">
        <f t="shared" si="12"/>
        <v>43.064999999999998</v>
      </c>
    </row>
    <row r="206" spans="1:8" s="29" customFormat="1" ht="12.75">
      <c r="A206" s="26"/>
      <c r="B206" s="26">
        <v>614800</v>
      </c>
      <c r="C206" s="26"/>
      <c r="D206" s="27" t="s">
        <v>322</v>
      </c>
      <c r="E206" s="26" t="s">
        <v>323</v>
      </c>
      <c r="F206" s="71">
        <v>50000</v>
      </c>
      <c r="G206" s="71">
        <v>41062.589999999997</v>
      </c>
      <c r="H206" s="82">
        <f t="shared" si="12"/>
        <v>82.125179999999986</v>
      </c>
    </row>
    <row r="207" spans="1:8" s="29" customFormat="1" ht="12.75">
      <c r="A207" s="26"/>
      <c r="B207" s="26">
        <v>614800</v>
      </c>
      <c r="C207" s="26"/>
      <c r="D207" s="27" t="s">
        <v>324</v>
      </c>
      <c r="E207" s="26" t="s">
        <v>325</v>
      </c>
      <c r="F207" s="71">
        <v>180000</v>
      </c>
      <c r="G207" s="71">
        <v>214380.81</v>
      </c>
      <c r="H207" s="82">
        <f t="shared" si="12"/>
        <v>119.10045</v>
      </c>
    </row>
    <row r="208" spans="1:8" s="25" customFormat="1" ht="12.75">
      <c r="A208" s="22">
        <v>616000</v>
      </c>
      <c r="B208" s="46"/>
      <c r="C208" s="22"/>
      <c r="D208" s="23" t="s">
        <v>326</v>
      </c>
      <c r="E208" s="22" t="s">
        <v>229</v>
      </c>
      <c r="F208" s="69">
        <f>SUM(F209)</f>
        <v>117000</v>
      </c>
      <c r="G208" s="69">
        <f>SUM(G209)</f>
        <v>106774.96</v>
      </c>
      <c r="H208" s="82">
        <f t="shared" si="12"/>
        <v>91.260649572649584</v>
      </c>
    </row>
    <row r="209" spans="1:8" s="29" customFormat="1" ht="12.75">
      <c r="A209" s="26"/>
      <c r="B209" s="47">
        <v>616100</v>
      </c>
      <c r="C209" s="26"/>
      <c r="D209" s="27" t="s">
        <v>327</v>
      </c>
      <c r="E209" s="26" t="s">
        <v>231</v>
      </c>
      <c r="F209" s="71">
        <v>117000</v>
      </c>
      <c r="G209" s="71">
        <v>106774.96</v>
      </c>
      <c r="H209" s="82">
        <f t="shared" si="12"/>
        <v>91.260649572649584</v>
      </c>
    </row>
    <row r="210" spans="1:8" s="25" customFormat="1" ht="12.75">
      <c r="A210" s="22">
        <v>810000</v>
      </c>
      <c r="B210" s="22"/>
      <c r="C210" s="22"/>
      <c r="D210" s="23" t="s">
        <v>336</v>
      </c>
      <c r="E210" s="55" t="s">
        <v>220</v>
      </c>
      <c r="F210" s="69">
        <f>SUM(F211:F215)</f>
        <v>7149120</v>
      </c>
      <c r="G210" s="69">
        <f>SUM(G211:G215)</f>
        <v>3397300.6799999997</v>
      </c>
      <c r="H210" s="82">
        <f t="shared" si="12"/>
        <v>47.520543507452665</v>
      </c>
    </row>
    <row r="211" spans="1:8" s="29" customFormat="1" ht="12.75">
      <c r="A211" s="26"/>
      <c r="B211" s="26">
        <v>821100</v>
      </c>
      <c r="C211" s="26"/>
      <c r="D211" s="27" t="s">
        <v>54</v>
      </c>
      <c r="E211" s="26" t="s">
        <v>328</v>
      </c>
      <c r="F211" s="71">
        <v>200000</v>
      </c>
      <c r="G211" s="71">
        <v>186795</v>
      </c>
      <c r="H211" s="82">
        <f t="shared" si="12"/>
        <v>93.397499999999994</v>
      </c>
    </row>
    <row r="212" spans="1:8" s="29" customFormat="1" ht="12.75">
      <c r="A212" s="26"/>
      <c r="B212" s="26">
        <v>821200</v>
      </c>
      <c r="C212" s="26"/>
      <c r="D212" s="27" t="s">
        <v>73</v>
      </c>
      <c r="E212" s="26" t="s">
        <v>417</v>
      </c>
      <c r="F212" s="71">
        <v>271000</v>
      </c>
      <c r="G212" s="71">
        <v>271000</v>
      </c>
      <c r="H212" s="82">
        <f t="shared" si="12"/>
        <v>100</v>
      </c>
    </row>
    <row r="213" spans="1:8" s="29" customFormat="1" ht="12.75">
      <c r="A213" s="26"/>
      <c r="B213" s="26">
        <v>821300</v>
      </c>
      <c r="C213" s="26"/>
      <c r="D213" s="27" t="s">
        <v>83</v>
      </c>
      <c r="E213" s="26" t="s">
        <v>302</v>
      </c>
      <c r="F213" s="71">
        <v>333000</v>
      </c>
      <c r="G213" s="71">
        <v>48811.56</v>
      </c>
      <c r="H213" s="82">
        <f t="shared" si="12"/>
        <v>14.658126126126126</v>
      </c>
    </row>
    <row r="214" spans="1:8" s="29" customFormat="1" ht="12.75">
      <c r="A214" s="26"/>
      <c r="B214" s="26">
        <v>821500</v>
      </c>
      <c r="C214" s="26"/>
      <c r="D214" s="27" t="s">
        <v>89</v>
      </c>
      <c r="E214" s="26" t="s">
        <v>329</v>
      </c>
      <c r="F214" s="71">
        <v>230000</v>
      </c>
      <c r="G214" s="71">
        <v>91426.57</v>
      </c>
      <c r="H214" s="82">
        <f t="shared" si="12"/>
        <v>39.750682608695655</v>
      </c>
    </row>
    <row r="215" spans="1:8" s="29" customFormat="1" ht="12.75">
      <c r="A215" s="26"/>
      <c r="B215" s="26">
        <v>821600</v>
      </c>
      <c r="C215" s="26"/>
      <c r="D215" s="27" t="s">
        <v>95</v>
      </c>
      <c r="E215" s="26" t="s">
        <v>303</v>
      </c>
      <c r="F215" s="71">
        <v>6115120</v>
      </c>
      <c r="G215" s="71">
        <v>2799267.55</v>
      </c>
      <c r="H215" s="82">
        <f t="shared" si="12"/>
        <v>45.77616710710501</v>
      </c>
    </row>
    <row r="216" spans="1:8" s="25" customFormat="1" ht="12.75">
      <c r="A216" s="22"/>
      <c r="B216" s="22"/>
      <c r="C216" s="22"/>
      <c r="D216" s="23" t="s">
        <v>172</v>
      </c>
      <c r="E216" s="55" t="s">
        <v>191</v>
      </c>
      <c r="F216" s="69">
        <v>30000</v>
      </c>
      <c r="G216" s="69">
        <v>22565.4</v>
      </c>
      <c r="H216" s="82">
        <f t="shared" si="12"/>
        <v>75.218000000000004</v>
      </c>
    </row>
    <row r="217" spans="1:8" s="29" customFormat="1" ht="12.75">
      <c r="A217" s="26"/>
      <c r="B217" s="26"/>
      <c r="C217" s="26"/>
      <c r="D217" s="27"/>
      <c r="E217" s="55" t="s">
        <v>312</v>
      </c>
      <c r="F217" s="69">
        <f>SUM(F185+F210+F216)</f>
        <v>20704620</v>
      </c>
      <c r="G217" s="69">
        <f>SUM(G185+G210+G216)</f>
        <v>16113270.68</v>
      </c>
      <c r="H217" s="82">
        <f t="shared" si="12"/>
        <v>77.824517812932569</v>
      </c>
    </row>
    <row r="218" spans="1:8" s="25" customFormat="1" ht="12.75">
      <c r="A218" s="22"/>
      <c r="B218" s="22">
        <v>823100</v>
      </c>
      <c r="C218" s="22"/>
      <c r="D218" s="23" t="s">
        <v>342</v>
      </c>
      <c r="E218" s="55" t="s">
        <v>330</v>
      </c>
      <c r="F218" s="69">
        <v>75000</v>
      </c>
      <c r="G218" s="69">
        <v>73282.02</v>
      </c>
      <c r="H218" s="82">
        <f t="shared" si="12"/>
        <v>97.709360000000004</v>
      </c>
    </row>
    <row r="219" spans="1:8" s="29" customFormat="1" ht="12.75">
      <c r="A219" s="26"/>
      <c r="B219" s="26"/>
      <c r="C219" s="26"/>
      <c r="D219" s="27"/>
      <c r="E219" s="55" t="s">
        <v>331</v>
      </c>
      <c r="F219" s="69">
        <f>SUM(F185+F210+F216+F218)</f>
        <v>20779620</v>
      </c>
      <c r="G219" s="69">
        <f>SUM(G185+G210+G216+G218)</f>
        <v>16186552.699999999</v>
      </c>
      <c r="H219" s="82">
        <f t="shared" si="12"/>
        <v>77.89628828631129</v>
      </c>
    </row>
    <row r="220" spans="1:8" s="52" customFormat="1" ht="12.75">
      <c r="A220" s="38"/>
      <c r="B220" s="38"/>
      <c r="C220" s="38"/>
      <c r="D220" s="39"/>
      <c r="E220" s="38"/>
      <c r="F220" s="74"/>
      <c r="G220" s="74" t="s">
        <v>428</v>
      </c>
      <c r="H220" s="84"/>
    </row>
    <row r="221" spans="1:8">
      <c r="F221"/>
      <c r="G221"/>
      <c r="H221" s="52"/>
    </row>
  </sheetData>
  <printOptions horizontalCentered="1"/>
  <pageMargins left="0.51181102362204722" right="0.70866141732283472" top="0.27559055118110237" bottom="0.35433070866141736" header="0.31496062992125984" footer="0.31496062992125984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naslovna</vt:lpstr>
      <vt:lpstr>(prihodi)</vt:lpstr>
      <vt:lpstr>(izdaci)</vt:lpstr>
      <vt:lpstr>Sheet3</vt:lpstr>
      <vt:lpstr>'(izdaci)'!Print_Titles</vt:lpstr>
      <vt:lpstr>'(prihodi)'!Print_Titles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Budzet04</dc:creator>
  <cp:lastModifiedBy>Budzet04</cp:lastModifiedBy>
  <cp:lastPrinted>2021-01-14T11:47:11Z</cp:lastPrinted>
  <dcterms:created xsi:type="dcterms:W3CDTF">2016-11-03T07:20:33Z</dcterms:created>
  <dcterms:modified xsi:type="dcterms:W3CDTF">2022-05-24T12:53:43Z</dcterms:modified>
</cp:coreProperties>
</file>