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1520" windowWidth="18990" windowHeight="11715" activeTab="2"/>
  </bookViews>
  <sheets>
    <sheet name="naslovna strana " sheetId="10" r:id="rId1"/>
    <sheet name="(prihodi)" sheetId="4" r:id="rId2"/>
    <sheet name="(izdaci) " sheetId="9" r:id="rId3"/>
    <sheet name="Sheet1" sheetId="1" r:id="rId4"/>
    <sheet name="Sheet2" sheetId="2" r:id="rId5"/>
    <sheet name="Sheet3" sheetId="3" r:id="rId6"/>
  </sheets>
  <definedNames>
    <definedName name="_xlnm.Print_Titles" localSheetId="2">'(izdaci) '!$2:$3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G230" i="9"/>
  <c r="G245"/>
  <c r="G243"/>
  <c r="G242"/>
  <c r="G241"/>
  <c r="G240"/>
  <c r="G239"/>
  <c r="G237"/>
  <c r="G235"/>
  <c r="G234"/>
  <c r="G233"/>
  <c r="G232"/>
  <c r="G231"/>
  <c r="G229"/>
  <c r="G227"/>
  <c r="G226"/>
  <c r="G225"/>
  <c r="G224"/>
  <c r="G223"/>
  <c r="G222"/>
  <c r="G221"/>
  <c r="G220"/>
  <c r="H220" s="1"/>
  <c r="G218"/>
  <c r="G216"/>
  <c r="G215"/>
  <c r="F238"/>
  <c r="F236"/>
  <c r="F228"/>
  <c r="F219"/>
  <c r="F217"/>
  <c r="F214"/>
  <c r="F213" s="1"/>
  <c r="F208"/>
  <c r="F205"/>
  <c r="F196"/>
  <c r="F194"/>
  <c r="F191"/>
  <c r="F185"/>
  <c r="F184"/>
  <c r="F188" s="1"/>
  <c r="F179"/>
  <c r="F178" s="1"/>
  <c r="F182" s="1"/>
  <c r="F169"/>
  <c r="F168" s="1"/>
  <c r="F176" s="1"/>
  <c r="F162"/>
  <c r="F161" s="1"/>
  <c r="F166" s="1"/>
  <c r="F155"/>
  <c r="F153"/>
  <c r="F142"/>
  <c r="F140"/>
  <c r="F137"/>
  <c r="F136" s="1"/>
  <c r="F159" s="1"/>
  <c r="F123"/>
  <c r="F121"/>
  <c r="F117"/>
  <c r="F102"/>
  <c r="F101" s="1"/>
  <c r="F133" s="1"/>
  <c r="F96"/>
  <c r="F92"/>
  <c r="F84"/>
  <c r="F83"/>
  <c r="F99" s="1"/>
  <c r="F39"/>
  <c r="F35"/>
  <c r="F34"/>
  <c r="F81" s="1"/>
  <c r="F23"/>
  <c r="F17"/>
  <c r="F16" s="1"/>
  <c r="F32" s="1"/>
  <c r="F10"/>
  <c r="F6"/>
  <c r="F5"/>
  <c r="F14" s="1"/>
  <c r="G103" i="4"/>
  <c r="G99"/>
  <c r="G98" s="1"/>
  <c r="G97" s="1"/>
  <c r="G95"/>
  <c r="G94"/>
  <c r="G91"/>
  <c r="G90"/>
  <c r="G87"/>
  <c r="G86" s="1"/>
  <c r="G81"/>
  <c r="G79"/>
  <c r="G75"/>
  <c r="G71"/>
  <c r="G70" s="1"/>
  <c r="G67"/>
  <c r="G65"/>
  <c r="G63"/>
  <c r="G57"/>
  <c r="G56" s="1"/>
  <c r="G54"/>
  <c r="G53" s="1"/>
  <c r="G51"/>
  <c r="G50"/>
  <c r="G48"/>
  <c r="G46"/>
  <c r="G45" s="1"/>
  <c r="G43"/>
  <c r="G38"/>
  <c r="G36"/>
  <c r="G32"/>
  <c r="G30"/>
  <c r="G28"/>
  <c r="G27"/>
  <c r="G20"/>
  <c r="G19"/>
  <c r="G16"/>
  <c r="G14"/>
  <c r="G10"/>
  <c r="G9" s="1"/>
  <c r="G8" s="1"/>
  <c r="H74" i="9"/>
  <c r="H241"/>
  <c r="H235"/>
  <c r="H233"/>
  <c r="H231"/>
  <c r="H229"/>
  <c r="H226"/>
  <c r="H224"/>
  <c r="H222"/>
  <c r="H216"/>
  <c r="H209"/>
  <c r="H206"/>
  <c r="H203"/>
  <c r="H201"/>
  <c r="H199"/>
  <c r="H197"/>
  <c r="H193"/>
  <c r="H187"/>
  <c r="H113"/>
  <c r="H109"/>
  <c r="H105"/>
  <c r="H97"/>
  <c r="H77"/>
  <c r="H72"/>
  <c r="H68"/>
  <c r="H64"/>
  <c r="H60"/>
  <c r="H56"/>
  <c r="H52"/>
  <c r="H48"/>
  <c r="H44"/>
  <c r="H40"/>
  <c r="H25"/>
  <c r="H240"/>
  <c r="I29" i="4"/>
  <c r="I15"/>
  <c r="I52"/>
  <c r="H242" i="9"/>
  <c r="H24"/>
  <c r="G117"/>
  <c r="H120"/>
  <c r="H118"/>
  <c r="H38" i="4"/>
  <c r="I40"/>
  <c r="G155" i="9"/>
  <c r="H112"/>
  <c r="H108"/>
  <c r="H104"/>
  <c r="H79"/>
  <c r="H75"/>
  <c r="H70"/>
  <c r="H66"/>
  <c r="H62"/>
  <c r="H58"/>
  <c r="H54"/>
  <c r="H50"/>
  <c r="H46"/>
  <c r="H42"/>
  <c r="H19"/>
  <c r="G10"/>
  <c r="H13"/>
  <c r="H111"/>
  <c r="H107"/>
  <c r="H103"/>
  <c r="H237"/>
  <c r="I84" i="4"/>
  <c r="H245" i="9"/>
  <c r="H243"/>
  <c r="H239"/>
  <c r="H234"/>
  <c r="H232"/>
  <c r="H230"/>
  <c r="H227"/>
  <c r="H225"/>
  <c r="H223"/>
  <c r="H221"/>
  <c r="H218"/>
  <c r="H215"/>
  <c r="H207"/>
  <c r="H204"/>
  <c r="H202"/>
  <c r="H200"/>
  <c r="H198"/>
  <c r="H195"/>
  <c r="H192"/>
  <c r="H186"/>
  <c r="H181"/>
  <c r="H180"/>
  <c r="H175"/>
  <c r="H174"/>
  <c r="H173"/>
  <c r="H172"/>
  <c r="H171"/>
  <c r="H170"/>
  <c r="H165"/>
  <c r="H164"/>
  <c r="H163"/>
  <c r="H158"/>
  <c r="H157"/>
  <c r="H156"/>
  <c r="H154"/>
  <c r="H152"/>
  <c r="H151"/>
  <c r="H150"/>
  <c r="H149"/>
  <c r="H148"/>
  <c r="H147"/>
  <c r="H146"/>
  <c r="H145"/>
  <c r="H144"/>
  <c r="H143"/>
  <c r="H141"/>
  <c r="H139"/>
  <c r="H138"/>
  <c r="H132"/>
  <c r="H131"/>
  <c r="H130"/>
  <c r="H129"/>
  <c r="H128"/>
  <c r="H127"/>
  <c r="H126"/>
  <c r="H125"/>
  <c r="H124"/>
  <c r="H122"/>
  <c r="H119"/>
  <c r="H116"/>
  <c r="H115"/>
  <c r="H114"/>
  <c r="H110"/>
  <c r="H106"/>
  <c r="H98"/>
  <c r="H95"/>
  <c r="H94"/>
  <c r="H93"/>
  <c r="H91"/>
  <c r="H90"/>
  <c r="H89"/>
  <c r="H88"/>
  <c r="H87"/>
  <c r="H86"/>
  <c r="H85"/>
  <c r="H80"/>
  <c r="H78"/>
  <c r="H76"/>
  <c r="H73"/>
  <c r="H71"/>
  <c r="H69"/>
  <c r="H67"/>
  <c r="H65"/>
  <c r="H63"/>
  <c r="H61"/>
  <c r="H59"/>
  <c r="H57"/>
  <c r="H55"/>
  <c r="H53"/>
  <c r="H51"/>
  <c r="H49"/>
  <c r="H47"/>
  <c r="H45"/>
  <c r="H43"/>
  <c r="H41"/>
  <c r="H38"/>
  <c r="H37"/>
  <c r="H36"/>
  <c r="H31"/>
  <c r="H30"/>
  <c r="H29"/>
  <c r="H28"/>
  <c r="H27"/>
  <c r="H26"/>
  <c r="H22"/>
  <c r="H21"/>
  <c r="H20"/>
  <c r="H18"/>
  <c r="H12"/>
  <c r="H11"/>
  <c r="H9"/>
  <c r="H8"/>
  <c r="H7"/>
  <c r="I106" i="4"/>
  <c r="I105"/>
  <c r="I104"/>
  <c r="I101"/>
  <c r="I100"/>
  <c r="I96"/>
  <c r="I93"/>
  <c r="I92"/>
  <c r="I89"/>
  <c r="I88"/>
  <c r="I85"/>
  <c r="I83"/>
  <c r="I82"/>
  <c r="I80"/>
  <c r="I78"/>
  <c r="I77"/>
  <c r="I76"/>
  <c r="I74"/>
  <c r="I73"/>
  <c r="I72"/>
  <c r="I69"/>
  <c r="I68"/>
  <c r="I66"/>
  <c r="I64"/>
  <c r="I62"/>
  <c r="I61"/>
  <c r="I60"/>
  <c r="I59"/>
  <c r="I58"/>
  <c r="I55"/>
  <c r="I49"/>
  <c r="I47"/>
  <c r="I44"/>
  <c r="I42"/>
  <c r="I41"/>
  <c r="I39"/>
  <c r="I37"/>
  <c r="I33"/>
  <c r="I31"/>
  <c r="I26"/>
  <c r="I25"/>
  <c r="I24"/>
  <c r="I23"/>
  <c r="I22"/>
  <c r="I21"/>
  <c r="I18"/>
  <c r="I17"/>
  <c r="I13"/>
  <c r="I12"/>
  <c r="I11"/>
  <c r="F190" i="9" l="1"/>
  <c r="F210" s="1"/>
  <c r="F211" s="1"/>
  <c r="F244"/>
  <c r="F246"/>
  <c r="G35" i="4"/>
  <c r="G34" s="1"/>
  <c r="G102" s="1"/>
  <c r="G238" i="9"/>
  <c r="G236"/>
  <c r="G228"/>
  <c r="G219"/>
  <c r="G217"/>
  <c r="G214"/>
  <c r="G208"/>
  <c r="G205"/>
  <c r="G196"/>
  <c r="G194"/>
  <c r="G191"/>
  <c r="G185"/>
  <c r="G184" s="1"/>
  <c r="G188" s="1"/>
  <c r="G179"/>
  <c r="G178" s="1"/>
  <c r="G182" s="1"/>
  <c r="G169"/>
  <c r="G168" s="1"/>
  <c r="G176" s="1"/>
  <c r="G162"/>
  <c r="G161" s="1"/>
  <c r="G166" s="1"/>
  <c r="G153"/>
  <c r="G142"/>
  <c r="G140"/>
  <c r="G137"/>
  <c r="G123"/>
  <c r="G121"/>
  <c r="G102"/>
  <c r="G96"/>
  <c r="G92"/>
  <c r="G84"/>
  <c r="H84" s="1"/>
  <c r="G39"/>
  <c r="G35"/>
  <c r="G23"/>
  <c r="G17"/>
  <c r="G6"/>
  <c r="G5" s="1"/>
  <c r="H194"/>
  <c r="H191"/>
  <c r="H155"/>
  <c r="H153"/>
  <c r="H121"/>
  <c r="H117"/>
  <c r="H96"/>
  <c r="H92"/>
  <c r="H35"/>
  <c r="H10"/>
  <c r="H169" l="1"/>
  <c r="G107" i="4"/>
  <c r="G109"/>
  <c r="H140" i="9"/>
  <c r="H137"/>
  <c r="H123"/>
  <c r="H205"/>
  <c r="H208"/>
  <c r="H102"/>
  <c r="H39"/>
  <c r="H23"/>
  <c r="H238"/>
  <c r="H236"/>
  <c r="H228"/>
  <c r="H219"/>
  <c r="H217"/>
  <c r="H214"/>
  <c r="H196"/>
  <c r="H185"/>
  <c r="H179"/>
  <c r="H162"/>
  <c r="H142"/>
  <c r="H17"/>
  <c r="H5"/>
  <c r="H6"/>
  <c r="H168"/>
  <c r="G213"/>
  <c r="G244" s="1"/>
  <c r="G190"/>
  <c r="G136"/>
  <c r="G101"/>
  <c r="G133" s="1"/>
  <c r="G83"/>
  <c r="G99" s="1"/>
  <c r="G34"/>
  <c r="G81" s="1"/>
  <c r="G16"/>
  <c r="G14"/>
  <c r="H101" l="1"/>
  <c r="H188"/>
  <c r="H184"/>
  <c r="H182"/>
  <c r="H178"/>
  <c r="H166"/>
  <c r="H161"/>
  <c r="H99"/>
  <c r="H83"/>
  <c r="H81"/>
  <c r="H34"/>
  <c r="H14"/>
  <c r="G246"/>
  <c r="H213"/>
  <c r="G210"/>
  <c r="H210" s="1"/>
  <c r="H190"/>
  <c r="G32"/>
  <c r="H16"/>
  <c r="G159"/>
  <c r="H136"/>
  <c r="H244"/>
  <c r="H176"/>
  <c r="H133"/>
  <c r="H246" l="1"/>
  <c r="H159"/>
  <c r="H32"/>
  <c r="G211"/>
  <c r="H211" l="1"/>
  <c r="H103" i="4"/>
  <c r="I103" s="1"/>
  <c r="H99"/>
  <c r="H95"/>
  <c r="H91"/>
  <c r="H87"/>
  <c r="H81"/>
  <c r="H79"/>
  <c r="H75"/>
  <c r="H71"/>
  <c r="H67"/>
  <c r="H65"/>
  <c r="H63"/>
  <c r="H57"/>
  <c r="H54"/>
  <c r="H51"/>
  <c r="H48"/>
  <c r="H46"/>
  <c r="H43"/>
  <c r="H36"/>
  <c r="H32"/>
  <c r="H30"/>
  <c r="H28"/>
  <c r="H20"/>
  <c r="H16"/>
  <c r="H14"/>
  <c r="H10"/>
  <c r="I36" l="1"/>
  <c r="I38"/>
  <c r="I81"/>
  <c r="I79"/>
  <c r="I75"/>
  <c r="I71"/>
  <c r="I67"/>
  <c r="I65"/>
  <c r="I63"/>
  <c r="I57"/>
  <c r="I48"/>
  <c r="I46"/>
  <c r="I43"/>
  <c r="I32"/>
  <c r="I30"/>
  <c r="I28"/>
  <c r="I16"/>
  <c r="I14"/>
  <c r="I10"/>
  <c r="H98"/>
  <c r="I99"/>
  <c r="H94"/>
  <c r="I94" s="1"/>
  <c r="I95"/>
  <c r="H90"/>
  <c r="I90" s="1"/>
  <c r="I91"/>
  <c r="H86"/>
  <c r="I86" s="1"/>
  <c r="I87"/>
  <c r="H53"/>
  <c r="I53" s="1"/>
  <c r="I54"/>
  <c r="H50"/>
  <c r="I50" s="1"/>
  <c r="I51"/>
  <c r="H19"/>
  <c r="I19" s="1"/>
  <c r="I20"/>
  <c r="H70"/>
  <c r="H56"/>
  <c r="H45"/>
  <c r="H35"/>
  <c r="H27"/>
  <c r="H9"/>
  <c r="I27" l="1"/>
  <c r="I70"/>
  <c r="I56"/>
  <c r="I45"/>
  <c r="I35"/>
  <c r="I9"/>
  <c r="H97"/>
  <c r="I97" s="1"/>
  <c r="I98"/>
  <c r="H34"/>
  <c r="H8"/>
  <c r="I8" l="1"/>
  <c r="I34"/>
  <c r="H102"/>
  <c r="F99"/>
  <c r="H109" l="1"/>
  <c r="I102"/>
  <c r="H107"/>
  <c r="F103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I107" l="1"/>
  <c r="F56"/>
  <c r="F27"/>
  <c r="F98"/>
  <c r="F70"/>
  <c r="F45"/>
  <c r="F35"/>
  <c r="F9"/>
  <c r="F8" s="1"/>
  <c r="F97" l="1"/>
  <c r="F34"/>
  <c r="F102" l="1"/>
  <c r="F109" s="1"/>
  <c r="F107" l="1"/>
</calcChain>
</file>

<file path=xl/sharedStrings.xml><?xml version="1.0" encoding="utf-8"?>
<sst xmlns="http://schemas.openxmlformats.org/spreadsheetml/2006/main" count="789" uniqueCount="476">
  <si>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</si>
  <si>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</si>
  <si>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</si>
  <si>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</si>
  <si>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</si>
  <si>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</si>
  <si>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</si>
  <si>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</si>
  <si>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</si>
  <si>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</si>
  <si>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</si>
  <si>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</si>
  <si>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</si>
  <si>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</si>
  <si>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</si>
  <si>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</si>
  <si>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</si>
  <si>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</si>
  <si>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</si>
  <si>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</si>
  <si>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</si>
  <si>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</si>
  <si>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</si>
  <si>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</si>
  <si>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</si>
  <si>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</si>
  <si>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</si>
  <si>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</si>
  <si>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</si>
  <si>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</si>
  <si>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</si>
  <si>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</si>
  <si>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</si>
  <si>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</si>
  <si>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</si>
  <si>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</si>
  <si>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</si>
  <si>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</si>
  <si>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</si>
  <si>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</si>
  <si>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</si>
  <si>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</si>
  <si>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</si>
  <si>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</si>
  <si>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</si>
  <si>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</si>
  <si>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</si>
  <si>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</si>
  <si>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</si>
  <si>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</si>
  <si>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</si>
  <si>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</si>
  <si>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</si>
  <si>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</si>
  <si>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</si>
  <si>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</si>
  <si>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</si>
  <si>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</si>
  <si>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</si>
  <si>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</si>
  <si>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</si>
  <si>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</si>
  <si>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2.1.2.1.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</si>
  <si>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</si>
  <si>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</si>
  <si>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</si>
  <si>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</si>
  <si>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</si>
  <si>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</si>
  <si>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</si>
  <si>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</si>
  <si>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</si>
  <si>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</si>
  <si>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</si>
  <si>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</si>
  <si>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</si>
  <si>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</si>
  <si>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</si>
  <si>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</si>
  <si>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</si>
  <si>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</si>
  <si>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</si>
  <si>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</si>
  <si>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</si>
  <si>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</si>
  <si>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</si>
  <si>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</si>
  <si>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</si>
  <si>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</si>
  <si>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</si>
  <si>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</si>
  <si>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</si>
  <si>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</si>
  <si>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</si>
  <si>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</si>
  <si>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</si>
  <si>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</si>
  <si>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</si>
  <si>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</si>
  <si>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</si>
  <si>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</si>
  <si>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</si>
  <si>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</si>
  <si>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</si>
  <si>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</si>
  <si>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</si>
  <si>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</si>
  <si>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</si>
  <si>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</si>
  <si>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</si>
  <si>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</si>
  <si>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</si>
  <si>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</si>
  <si>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</si>
  <si>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</si>
  <si>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</si>
  <si>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</si>
  <si>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</si>
  <si>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</si>
  <si>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</si>
  <si>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</si>
  <si>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</si>
  <si>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</si>
  <si>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</si>
  <si>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</si>
  <si>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</si>
  <si>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</si>
  <si>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</si>
  <si>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</si>
  <si>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</si>
  <si>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</si>
  <si>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</si>
  <si>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</si>
  <si>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</si>
  <si>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</si>
  <si>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</si>
  <si>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</si>
  <si>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</si>
  <si>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</si>
  <si>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</si>
  <si>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</si>
  <si>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</si>
  <si>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</si>
  <si>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</si>
  <si>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</si>
  <si>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</si>
  <si>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</si>
  <si>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</si>
  <si>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</si>
  <si>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</si>
  <si>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</si>
  <si>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</si>
  <si>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</si>
  <si>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</si>
  <si>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</si>
  <si>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</si>
  <si>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</si>
  <si>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</si>
  <si>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</si>
  <si>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</si>
  <si>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</si>
  <si>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</si>
  <si>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</si>
  <si>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</si>
  <si>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</si>
  <si>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</si>
  <si>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</si>
  <si>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</si>
  <si>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</si>
  <si>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</si>
  <si>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</si>
  <si>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</si>
  <si>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</si>
  <si>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</si>
  <si>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</si>
  <si>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</si>
  <si>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</si>
  <si>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</si>
  <si>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</si>
  <si>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</si>
  <si>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</si>
  <si>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</si>
  <si>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</si>
  <si>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</si>
  <si>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</si>
  <si>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</si>
  <si>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</si>
  <si>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</si>
  <si>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</si>
  <si>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</si>
  <si>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</si>
  <si>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</si>
  <si>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</si>
  <si>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</si>
  <si>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</si>
  <si>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</si>
  <si>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</si>
  <si>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</si>
  <si>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</si>
  <si>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</si>
  <si>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</si>
  <si>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</si>
  <si>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</si>
  <si>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</si>
  <si>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</si>
  <si>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</si>
  <si>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</si>
  <si>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</si>
  <si>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</si>
  <si>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</si>
  <si>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</si>
  <si>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</si>
  <si>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</si>
  <si>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</si>
  <si>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</si>
  <si>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</si>
  <si>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</si>
  <si>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</si>
  <si>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</si>
  <si>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</si>
  <si>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</si>
  <si>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</si>
  <si>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</si>
  <si>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</si>
  <si>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</si>
  <si>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</si>
  <si>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</si>
  <si>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</si>
  <si>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</si>
  <si>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</si>
  <si>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</si>
  <si>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</si>
  <si>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</si>
  <si>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</si>
  <si>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</si>
  <si>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</si>
  <si>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</si>
  <si>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</si>
  <si>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</si>
  <si>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</si>
  <si>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</si>
  <si>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</si>
  <si>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</si>
  <si>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</si>
  <si>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</si>
  <si>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</si>
  <si>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</si>
  <si>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</si>
  <si>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</si>
  <si>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</si>
  <si>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</si>
  <si>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</si>
  <si>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</si>
  <si>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</si>
  <si>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</si>
  <si>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</si>
  <si>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</si>
  <si>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</si>
  <si>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</si>
  <si>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</si>
  <si>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</si>
  <si>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</si>
  <si>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.0841</t>
  </si>
  <si>
    <t>Transfer za pomoć vjerskim zajednicama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</si>
  <si>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</si>
  <si>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</si>
  <si>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</si>
  <si>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</si>
  <si>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</si>
  <si>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</si>
  <si>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</si>
  <si>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</si>
  <si>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</si>
  <si>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</si>
  <si>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</si>
  <si>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</si>
  <si>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</si>
  <si>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</si>
  <si>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</si>
  <si>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</si>
  <si>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</si>
  <si>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</si>
  <si>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</si>
  <si>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</si>
  <si>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</si>
  <si>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</si>
  <si>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</si>
  <si>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</si>
  <si>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</si>
  <si>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Izdaci za naknade vijećnicima</t>
  </si>
  <si>
    <t>.0321</t>
  </si>
  <si>
    <t>izdaci za bankarske i usluge osiguranja</t>
  </si>
  <si>
    <t>Socijalna davanja iz sredstava Zeničko-dobojskog kantona</t>
  </si>
  <si>
    <t>UKUPNI IZDACI</t>
  </si>
  <si>
    <t>II  SINTETIČKI PREGLED IZDATAKA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</si>
  <si>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</si>
  <si>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</si>
  <si>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</si>
  <si>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</si>
  <si>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</si>
  <si>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</si>
  <si>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</si>
  <si>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</si>
  <si>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</si>
  <si>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</si>
  <si>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</si>
  <si>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</si>
  <si>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</si>
  <si>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</si>
  <si>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</si>
  <si>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</si>
  <si>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</si>
  <si>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</si>
  <si>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</si>
  <si>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</si>
  <si>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III-1. JAVNA USTANOVA CENTAR ZA SOCIJALNI RAD</t>
  </si>
  <si>
    <t>1.</t>
  </si>
  <si>
    <t>4.</t>
  </si>
  <si>
    <t>TEKUĆI  TRANSFERI</t>
  </si>
  <si>
    <t>Primljeni transferi od ostalih nivoa vlasti</t>
  </si>
  <si>
    <t>Naknada za vatrogastvo</t>
  </si>
  <si>
    <t>Nastavak procesa izgradnje sistema videonadzora</t>
  </si>
  <si>
    <t>Jednokratne pomoći za porodilje</t>
  </si>
  <si>
    <t>Stipendije za nadarene učenike osnovnih i srednjih škola</t>
  </si>
  <si>
    <t>1.2.29.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</si>
  <si>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</si>
  <si>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</si>
  <si>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</si>
  <si>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</si>
  <si>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</si>
  <si>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</si>
  <si>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</si>
  <si>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</si>
  <si>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</si>
  <si>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</si>
  <si>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</si>
  <si>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</si>
  <si>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</si>
  <si>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</si>
  <si>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</si>
  <si>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</si>
  <si>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</si>
  <si>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</si>
  <si>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</si>
  <si>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</si>
  <si>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</si>
  <si>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</si>
  <si>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</si>
  <si>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</si>
  <si>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</si>
  <si>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</si>
  <si>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</si>
  <si>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</si>
  <si>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</si>
  <si>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</si>
  <si>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</si>
  <si>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</si>
  <si>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</si>
  <si>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</si>
  <si>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</si>
  <si>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1.3.3.1.</t>
  </si>
  <si>
    <t>Prihodi od indirektnih poreza na ime finan.autocesta i dr.cesta u FBiH</t>
  </si>
  <si>
    <t xml:space="preserve">UKUPNI PRIHODI 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</si>
  <si>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</si>
  <si>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</si>
  <si>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</si>
  <si>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II-1. PRAVOBRANILAŠTVO GRADA</t>
  </si>
  <si>
    <t>Izdaci za provođenje izbora i naknade članovima Izborne komisije</t>
  </si>
  <si>
    <t>2.8.1.2.</t>
  </si>
  <si>
    <t xml:space="preserve">Transferi mjesnim zajednicama za rad savjeta 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</si>
  <si>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</si>
  <si>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</si>
  <si>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</si>
  <si>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</si>
  <si>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</si>
  <si>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</si>
  <si>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</si>
  <si>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>1.2.31.</t>
  </si>
  <si>
    <t>Transfer za udruženja građana koja okupljaju osobe sa invaliditetom</t>
  </si>
  <si>
    <t>Transfer za programe i projekte za podršku mladima</t>
  </si>
  <si>
    <t>Transfer za Udruženje Srce za djecu oboljelu od raka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</si>
  <si>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</si>
  <si>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</si>
  <si>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</si>
  <si>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Interventna djelovanja na području mjesnih zajednica</t>
  </si>
  <si>
    <t>1.2.32.</t>
  </si>
  <si>
    <t>Transferi za podršku turizmu</t>
  </si>
  <si>
    <t xml:space="preserve">Transferi za isplatu šteta iz sredstava poseb.naknada za zaštitu... </t>
  </si>
  <si>
    <t>Stipendije za studente iz budžeta Grada</t>
  </si>
  <si>
    <t>.0631</t>
  </si>
  <si>
    <t>Transferi za sufinan.rada hitne med.pomoći u JU Dom zdravlja</t>
  </si>
  <si>
    <t>1.2.33.</t>
  </si>
  <si>
    <t>1.2.34.</t>
  </si>
  <si>
    <t>1.2.35.</t>
  </si>
  <si>
    <t>Stipendije za uspješne spotiste</t>
  </si>
  <si>
    <t>Transfer za nabavku senzora za mjerenje šećera u krvi (djeca do 18g i studenti 26g)</t>
  </si>
  <si>
    <t>Transfer za podršku nastupa sportistima na međunarodnim takmičenjima</t>
  </si>
  <si>
    <t>Transfer za JU Dom zdravlja za plaćanje usluga specijaliste urologa i ortopeda</t>
  </si>
  <si>
    <t>Transfer za JU Dom zdravlja za plaćanje kirije u područnoj ambulanti Poriječani</t>
  </si>
  <si>
    <t>Sufinansiranje cijene vodosnabdijevanja za sve stanovnike (Gradski vodovodni sistem)</t>
  </si>
  <si>
    <t xml:space="preserve">Realizacija prenesenih projekata iz prethodnih godina u oblasti kapitalnih ulaganja </t>
  </si>
  <si>
    <t>1.2.19.</t>
  </si>
  <si>
    <t>1.2.28.</t>
  </si>
  <si>
    <t>1.2.36.</t>
  </si>
  <si>
    <t>1.2.37.</t>
  </si>
  <si>
    <t>1.2.38.</t>
  </si>
  <si>
    <t>.086</t>
  </si>
  <si>
    <t>Sredstva prenesena iz prethodne godine</t>
  </si>
  <si>
    <t>UKUPNO</t>
  </si>
  <si>
    <t xml:space="preserve">UKUPNO </t>
  </si>
  <si>
    <t>Transferi pojedincima (liječenje,podrška vantjelesnoj oplodnji,ostvareni rezultati u sportu,nauci,kulturi....)</t>
  </si>
  <si>
    <t>1.1.11.</t>
  </si>
  <si>
    <t>1.3.9.</t>
  </si>
  <si>
    <t>I-3.SLUŽBA ZA BORAČKO-INVALIDSKU ZAŠTITU I DRUŠTVENE DJELATNOSTI</t>
  </si>
  <si>
    <t>I-5.SLUŽBA ZA INFRASTRUKTURU, EKOLOGIJU, KOMUNALNE I INSPEKCIJSKE POSLOVE</t>
  </si>
  <si>
    <t>I-6.SLUŽBA ZA OPĆU UPRAVU I ZAJEDNIČKE POSLOVE</t>
  </si>
  <si>
    <t xml:space="preserve"> I -8.STRUČNA SLUŽBA ZA GRADSKOG VIJEĆA</t>
  </si>
  <si>
    <t xml:space="preserve"> I -9.SLUŽBA INTERNE REVIZIJE</t>
  </si>
  <si>
    <t>01 01 001</t>
  </si>
  <si>
    <t>02 01 001</t>
  </si>
  <si>
    <t>03 01 001</t>
  </si>
  <si>
    <t>04 01 001</t>
  </si>
  <si>
    <t>05 01 001</t>
  </si>
  <si>
    <t>06 01 001</t>
  </si>
  <si>
    <t>07 01 001</t>
  </si>
  <si>
    <t>08 01 001</t>
  </si>
  <si>
    <t>09 01 001</t>
  </si>
  <si>
    <t>10 01 001</t>
  </si>
  <si>
    <t>20 01 001</t>
  </si>
  <si>
    <t xml:space="preserve">Transferi za isplatu šteta iz nenamjenskih sredstava budžeta </t>
  </si>
  <si>
    <t>I-1.SLUŽBA ZA URBANIZAM, IMOVINSKO-PRAVNE, GEODETSKE POSLOVE I KATASTAR NEKRETNINA</t>
  </si>
  <si>
    <t>UKUPNI IZDACI POTROŠAČKE JEDINICE 01 01 001</t>
  </si>
  <si>
    <t>I-2.SLUŽBA ZA FINANSIJE, PRIVREDU,POSLOVNE PROSTORE I EKONOMSKI RAZVOJ</t>
  </si>
  <si>
    <t>UKUPNI IZDACI POTROŠAČKE JEDINICE 02 01 001</t>
  </si>
  <si>
    <t>UKUPNI IZDACI POTROŠAČKE JEDINICE 03 01 001</t>
  </si>
  <si>
    <t>UKUPNI IZDACI POTROŠAČKE JEDINICE 04 01 001</t>
  </si>
  <si>
    <t>I-4.SLUŽBA CIVILNE ZAŠTITE</t>
  </si>
  <si>
    <t>Preventivne mjere zaštite od posljedica prir.i dr.nesreća (nenamjenska sredstva budžeta)</t>
  </si>
  <si>
    <t>UKUPNI IZDACI POTROŠAČKE JEDINICE 05 01 001</t>
  </si>
  <si>
    <t>UKUPNI IZDACI POTROŠAČKE JEDINICE 06 011 001</t>
  </si>
  <si>
    <t>UKUPNI IZDACI POTROŠAČKE JEDINICE 07 01 001</t>
  </si>
  <si>
    <t xml:space="preserve"> I -7.SLUŽBA KABINETA GRADONAČELNIKA </t>
  </si>
  <si>
    <t>UKUPNI IZDACI POTROŠAČKE JEDINICE 08 01 001</t>
  </si>
  <si>
    <t>UKUPNI IZDACI POTROŠAČKE JEDINICE 09 01 001</t>
  </si>
  <si>
    <t>UKUPNI IZDACI POTROŠAČKE JEDINICE 10 01 001</t>
  </si>
  <si>
    <t xml:space="preserve">UKUPNI IZDACI POTROŠAČKE JEDINICE 20 01 001 </t>
  </si>
  <si>
    <t>Transfer za podršku radu udruženja "Mladi volonteri"</t>
  </si>
  <si>
    <t>1.2.39.</t>
  </si>
  <si>
    <t>1.2.40.</t>
  </si>
  <si>
    <t>Transfer za podršku rada Akademije nauka i umjetnosti BiH</t>
  </si>
  <si>
    <t>3.1.1.2.</t>
  </si>
  <si>
    <t>Izdaci za izgradnju,rušenje,adaptaciju i održavanje objekata u vlasništvu Grada</t>
  </si>
  <si>
    <t>BUDŽET ZA 2022.g</t>
  </si>
  <si>
    <t>% izvr.</t>
  </si>
  <si>
    <t>BOSNA I HERCEGOVINA</t>
  </si>
  <si>
    <t>FEDERACIJA BOSNE I HERCEGOVINE</t>
  </si>
  <si>
    <t>ZENIČKO-DOBOJSKI KANTON</t>
  </si>
  <si>
    <t>GRAD VISOKO</t>
  </si>
  <si>
    <t xml:space="preserve">                          </t>
  </si>
  <si>
    <t xml:space="preserve">                            IZVJEŠTAJ  O IZVRŠENJU  BUDŽETA  GRADA  VISOKO</t>
  </si>
  <si>
    <t xml:space="preserve">SLUŽBA ZA FINANSIJE,PRIVREDU,POSLOVNE </t>
  </si>
  <si>
    <t>PROSTORE I EKONOMSKI RAZVOJ</t>
  </si>
  <si>
    <t>% izvršenja</t>
  </si>
  <si>
    <t>Transferi za poticaje poljoprivredi,subvencije privrednicima i naknade štete</t>
  </si>
  <si>
    <t>Prihodi od organizacije manifestacije "Visočko ljeto"</t>
  </si>
  <si>
    <t>Transfer za održavanje manifestacije "Visočko ljeto"</t>
  </si>
  <si>
    <t>Transfer JKP "Visoko" za nabavku čistilice za ulice</t>
  </si>
  <si>
    <t>Izdaci za Program Fonda zaštite okoline ZDK  - prvi dio</t>
  </si>
  <si>
    <t>Izdaci za Program Fonda zaštite okoline ZDK  - drugi dio</t>
  </si>
  <si>
    <t>Podrška projektima izrade Monografija (Visoko 92-95,monog.o pojed.iz ratnog perioda i dr.)</t>
  </si>
  <si>
    <t>Podrška Grada projektima organizacija i institucija van teritorije Grada</t>
  </si>
  <si>
    <t>Transferi za JU Dom zdravlja</t>
  </si>
  <si>
    <t>1.2.41.</t>
  </si>
  <si>
    <t xml:space="preserve"> </t>
  </si>
  <si>
    <t xml:space="preserve">                              ZA PERIOD 01.01.-31.12.2022.g</t>
  </si>
  <si>
    <t>IZVRŠENO ZA PERIOD 01.01.-31.12.2022.g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</si>
</sst>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i/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5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3" fontId="13" fillId="0" borderId="0" xfId="0" applyNumberFormat="1" applyFont="1"/>
    <xf numFmtId="0" fontId="14" fillId="0" borderId="0" xfId="0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5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6" fillId="2" borderId="5" xfId="1" applyNumberFormat="1" applyFont="1" applyBorder="1" applyAlignment="1">
      <alignment wrapText="1"/>
    </xf>
    <xf numFmtId="0" fontId="16" fillId="2" borderId="5" xfId="1" applyNumberFormat="1" applyFont="1" applyBorder="1" applyAlignment="1">
      <alignment horizontal="center" wrapText="1"/>
    </xf>
    <xf numFmtId="0" fontId="17" fillId="0" borderId="0" xfId="0" applyFont="1"/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0" fontId="0" fillId="0" borderId="0" xfId="0" applyFont="1"/>
    <xf numFmtId="0" fontId="0" fillId="0" borderId="0" xfId="0" applyNumberFormat="1" applyFont="1"/>
    <xf numFmtId="0" fontId="0" fillId="0" borderId="0" xfId="0" applyNumberFormat="1" applyFont="1" applyAlignment="1">
      <alignment horizontal="right"/>
    </xf>
    <xf numFmtId="0" fontId="0" fillId="0" borderId="0" xfId="0" applyNumberForma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0" fillId="0" borderId="0" xfId="0" applyNumberFormat="1" applyFont="1"/>
    <xf numFmtId="3" fontId="3" fillId="2" borderId="11" xfId="1" applyNumberFormat="1" applyFont="1" applyBorder="1"/>
    <xf numFmtId="3" fontId="10" fillId="0" borderId="4" xfId="0" applyNumberFormat="1" applyFont="1" applyBorder="1"/>
    <xf numFmtId="0" fontId="18" fillId="0" borderId="0" xfId="0" applyFont="1" applyAlignment="1">
      <alignment horizontal="right"/>
    </xf>
    <xf numFmtId="0" fontId="20" fillId="0" borderId="10" xfId="0" applyNumberFormat="1" applyFont="1" applyBorder="1"/>
    <xf numFmtId="0" fontId="12" fillId="0" borderId="10" xfId="0" applyNumberFormat="1" applyFont="1" applyBorder="1"/>
    <xf numFmtId="0" fontId="12" fillId="0" borderId="10" xfId="0" applyNumberFormat="1" applyFont="1" applyBorder="1" applyAlignment="1">
      <alignment horizontal="right"/>
    </xf>
    <xf numFmtId="3" fontId="13" fillId="0" borderId="10" xfId="0" applyNumberFormat="1" applyFont="1" applyBorder="1"/>
    <xf numFmtId="0" fontId="21" fillId="0" borderId="10" xfId="0" applyNumberFormat="1" applyFont="1" applyBorder="1"/>
    <xf numFmtId="0" fontId="21" fillId="0" borderId="10" xfId="0" applyNumberFormat="1" applyFont="1" applyBorder="1" applyAlignment="1">
      <alignment horizontal="right"/>
    </xf>
    <xf numFmtId="3" fontId="8" fillId="0" borderId="10" xfId="0" applyNumberFormat="1" applyFont="1" applyBorder="1"/>
    <xf numFmtId="0" fontId="22" fillId="0" borderId="0" xfId="0" applyFont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8" fillId="0" borderId="10" xfId="0" applyNumberFormat="1" applyFont="1" applyBorder="1"/>
    <xf numFmtId="0" fontId="23" fillId="0" borderId="0" xfId="0" applyFont="1" applyAlignment="1">
      <alignment horizontal="center"/>
    </xf>
    <xf numFmtId="4" fontId="0" fillId="0" borderId="0" xfId="0" applyNumberFormat="1" applyFont="1"/>
    <xf numFmtId="4" fontId="2" fillId="2" borderId="5" xfId="1" applyNumberFormat="1" applyFont="1" applyBorder="1" applyAlignment="1">
      <alignment horizontal="center" wrapText="1"/>
    </xf>
    <xf numFmtId="4" fontId="3" fillId="2" borderId="9" xfId="1" applyNumberFormat="1" applyFont="1" applyBorder="1"/>
    <xf numFmtId="4" fontId="3" fillId="2" borderId="11" xfId="1" applyNumberFormat="1" applyFont="1" applyBorder="1"/>
    <xf numFmtId="4" fontId="10" fillId="0" borderId="4" xfId="0" applyNumberFormat="1" applyFont="1" applyBorder="1"/>
    <xf numFmtId="4" fontId="13" fillId="0" borderId="0" xfId="0" applyNumberFormat="1" applyFont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zoomScale="150" zoomScaleNormal="150" workbookViewId="0">
      <selection activeCell="C13" sqref="C13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454</v>
      </c>
      <c r="C1" s="92"/>
    </row>
    <row r="2" spans="1:3" ht="15.75">
      <c r="A2" t="s">
        <v>455</v>
      </c>
      <c r="C2" s="92"/>
    </row>
    <row r="3" spans="1:3" ht="15.75" customHeight="1">
      <c r="A3" t="s">
        <v>456</v>
      </c>
    </row>
    <row r="4" spans="1:3" s="53" customFormat="1">
      <c r="A4" s="67" t="s">
        <v>457</v>
      </c>
    </row>
    <row r="5" spans="1:3" s="67" customFormat="1">
      <c r="A5"/>
    </row>
    <row r="6" spans="1:3" s="67" customFormat="1">
      <c r="A6" t="s">
        <v>460</v>
      </c>
    </row>
    <row r="7" spans="1:3" s="67" customFormat="1">
      <c r="A7" t="s">
        <v>461</v>
      </c>
    </row>
    <row r="8" spans="1:3" s="67" customFormat="1">
      <c r="A8"/>
    </row>
    <row r="9" spans="1:3" s="67" customFormat="1">
      <c r="A9"/>
    </row>
    <row r="10" spans="1:3" s="67" customFormat="1">
      <c r="A10"/>
    </row>
    <row r="11" spans="1:3" s="67" customFormat="1">
      <c r="A11"/>
    </row>
    <row r="12" spans="1:3" s="67" customFormat="1">
      <c r="A12"/>
    </row>
    <row r="13" spans="1:3" s="67" customFormat="1">
      <c r="A13"/>
    </row>
    <row r="14" spans="1:3" s="67" customFormat="1">
      <c r="A14"/>
    </row>
    <row r="15" spans="1:3" s="67" customFormat="1">
      <c r="A15"/>
    </row>
    <row r="16" spans="1:3" s="67" customFormat="1">
      <c r="A16"/>
    </row>
    <row r="17" spans="1:3" ht="26.25">
      <c r="A17" t="s">
        <v>458</v>
      </c>
      <c r="C17" s="108" t="s">
        <v>459</v>
      </c>
    </row>
    <row r="18" spans="1:3" ht="26.25">
      <c r="C18" s="108" t="s">
        <v>474</v>
      </c>
    </row>
    <row r="21" spans="1:3" s="64" customFormat="1" ht="18.75">
      <c r="B21" s="72"/>
    </row>
    <row r="22" spans="1:3" s="64" customFormat="1" ht="18.75">
      <c r="B22" s="72"/>
    </row>
    <row r="23" spans="1:3" s="64" customFormat="1" ht="18.75">
      <c r="B23" s="72"/>
    </row>
    <row r="24" spans="1:3" s="64" customFormat="1">
      <c r="B24" s="71"/>
    </row>
    <row r="25" spans="1:3" s="64" customFormat="1">
      <c r="B25" s="77"/>
      <c r="C25" s="74"/>
    </row>
    <row r="26" spans="1:3">
      <c r="B26" s="78"/>
    </row>
    <row r="27" spans="1:3">
      <c r="B27" s="73"/>
      <c r="C27" s="75"/>
    </row>
    <row r="28" spans="1:3">
      <c r="B28" s="73"/>
      <c r="C28" s="76"/>
    </row>
    <row r="29" spans="1:3">
      <c r="B29" s="73"/>
    </row>
    <row r="31" spans="1:3" s="42" customFormat="1"/>
    <row r="34" spans="2:2">
      <c r="B34" s="73"/>
    </row>
    <row r="35" spans="2:2">
      <c r="B35" s="73"/>
    </row>
    <row r="36" spans="2:2">
      <c r="B36" s="73"/>
    </row>
    <row r="37" spans="2:2">
      <c r="B37" s="73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09"/>
  <sheetViews>
    <sheetView zoomScale="120" zoomScaleNormal="120" workbookViewId="0">
      <selection activeCell="C1" sqref="C1"/>
    </sheetView>
  </sheetViews>
  <sheetFormatPr defaultRowHeight="15"/>
  <cols>
    <col min="1" max="1" width="6.85546875" style="38" customWidth="1"/>
    <col min="2" max="2" width="6.7109375" style="38" customWidth="1"/>
    <col min="3" max="3" width="7" style="38" customWidth="1"/>
    <col min="4" max="4" width="6.5703125" style="39" customWidth="1"/>
    <col min="5" max="5" width="57.28515625" style="40" customWidth="1"/>
    <col min="6" max="6" width="13.42578125" style="41" hidden="1" customWidth="1"/>
    <col min="7" max="7" width="13.7109375" style="41" customWidth="1"/>
    <col min="8" max="8" width="13.85546875" style="41" customWidth="1"/>
    <col min="9" max="9" width="10.7109375" style="41" customWidth="1"/>
    <col min="234" max="234" width="6.85546875" customWidth="1"/>
    <col min="235" max="235" width="6.7109375" customWidth="1"/>
    <col min="236" max="236" width="7.85546875" customWidth="1"/>
    <col min="237" max="237" width="6.5703125" customWidth="1"/>
    <col min="238" max="238" width="59.85546875" customWidth="1"/>
    <col min="239" max="239" width="12.28515625" customWidth="1"/>
    <col min="240" max="240" width="10.85546875" customWidth="1"/>
    <col min="241" max="241" width="12" customWidth="1"/>
    <col min="242" max="242" width="10.140625" customWidth="1"/>
    <col min="490" max="490" width="6.85546875" customWidth="1"/>
    <col min="491" max="491" width="6.7109375" customWidth="1"/>
    <col min="492" max="492" width="7.85546875" customWidth="1"/>
    <col min="493" max="493" width="6.5703125" customWidth="1"/>
    <col min="494" max="494" width="59.85546875" customWidth="1"/>
    <col min="495" max="495" width="12.28515625" customWidth="1"/>
    <col min="496" max="496" width="10.85546875" customWidth="1"/>
    <col min="497" max="497" width="12" customWidth="1"/>
    <col min="498" max="498" width="10.140625" customWidth="1"/>
    <col min="746" max="746" width="6.85546875" customWidth="1"/>
    <col min="747" max="747" width="6.7109375" customWidth="1"/>
    <col min="748" max="748" width="7.85546875" customWidth="1"/>
    <col min="749" max="749" width="6.5703125" customWidth="1"/>
    <col min="750" max="750" width="59.85546875" customWidth="1"/>
    <col min="751" max="751" width="12.28515625" customWidth="1"/>
    <col min="752" max="752" width="10.85546875" customWidth="1"/>
    <col min="753" max="753" width="12" customWidth="1"/>
    <col min="754" max="754" width="10.140625" customWidth="1"/>
    <col min="1002" max="1002" width="6.85546875" customWidth="1"/>
    <col min="1003" max="1003" width="6.7109375" customWidth="1"/>
    <col min="1004" max="1004" width="7.85546875" customWidth="1"/>
    <col min="1005" max="1005" width="6.5703125" customWidth="1"/>
    <col min="1006" max="1006" width="59.85546875" customWidth="1"/>
    <col min="1007" max="1007" width="12.28515625" customWidth="1"/>
    <col min="1008" max="1008" width="10.85546875" customWidth="1"/>
    <col min="1009" max="1009" width="12" customWidth="1"/>
    <col min="1010" max="1010" width="10.140625" customWidth="1"/>
    <col min="1258" max="1258" width="6.85546875" customWidth="1"/>
    <col min="1259" max="1259" width="6.7109375" customWidth="1"/>
    <col min="1260" max="1260" width="7.85546875" customWidth="1"/>
    <col min="1261" max="1261" width="6.5703125" customWidth="1"/>
    <col min="1262" max="1262" width="59.85546875" customWidth="1"/>
    <col min="1263" max="1263" width="12.28515625" customWidth="1"/>
    <col min="1264" max="1264" width="10.85546875" customWidth="1"/>
    <col min="1265" max="1265" width="12" customWidth="1"/>
    <col min="1266" max="1266" width="10.140625" customWidth="1"/>
    <col min="1514" max="1514" width="6.85546875" customWidth="1"/>
    <col min="1515" max="1515" width="6.7109375" customWidth="1"/>
    <col min="1516" max="1516" width="7.85546875" customWidth="1"/>
    <col min="1517" max="1517" width="6.5703125" customWidth="1"/>
    <col min="1518" max="1518" width="59.85546875" customWidth="1"/>
    <col min="1519" max="1519" width="12.28515625" customWidth="1"/>
    <col min="1520" max="1520" width="10.85546875" customWidth="1"/>
    <col min="1521" max="1521" width="12" customWidth="1"/>
    <col min="1522" max="1522" width="10.140625" customWidth="1"/>
    <col min="1770" max="1770" width="6.85546875" customWidth="1"/>
    <col min="1771" max="1771" width="6.7109375" customWidth="1"/>
    <col min="1772" max="1772" width="7.85546875" customWidth="1"/>
    <col min="1773" max="1773" width="6.5703125" customWidth="1"/>
    <col min="1774" max="1774" width="59.85546875" customWidth="1"/>
    <col min="1775" max="1775" width="12.28515625" customWidth="1"/>
    <col min="1776" max="1776" width="10.85546875" customWidth="1"/>
    <col min="1777" max="1777" width="12" customWidth="1"/>
    <col min="1778" max="1778" width="10.140625" customWidth="1"/>
    <col min="2026" max="2026" width="6.85546875" customWidth="1"/>
    <col min="2027" max="2027" width="6.7109375" customWidth="1"/>
    <col min="2028" max="2028" width="7.85546875" customWidth="1"/>
    <col min="2029" max="2029" width="6.5703125" customWidth="1"/>
    <col min="2030" max="2030" width="59.85546875" customWidth="1"/>
    <col min="2031" max="2031" width="12.28515625" customWidth="1"/>
    <col min="2032" max="2032" width="10.85546875" customWidth="1"/>
    <col min="2033" max="2033" width="12" customWidth="1"/>
    <col min="2034" max="2034" width="10.140625" customWidth="1"/>
    <col min="2282" max="2282" width="6.85546875" customWidth="1"/>
    <col min="2283" max="2283" width="6.7109375" customWidth="1"/>
    <col min="2284" max="2284" width="7.85546875" customWidth="1"/>
    <col min="2285" max="2285" width="6.5703125" customWidth="1"/>
    <col min="2286" max="2286" width="59.85546875" customWidth="1"/>
    <col min="2287" max="2287" width="12.28515625" customWidth="1"/>
    <col min="2288" max="2288" width="10.85546875" customWidth="1"/>
    <col min="2289" max="2289" width="12" customWidth="1"/>
    <col min="2290" max="2290" width="10.140625" customWidth="1"/>
    <col min="2538" max="2538" width="6.85546875" customWidth="1"/>
    <col min="2539" max="2539" width="6.7109375" customWidth="1"/>
    <col min="2540" max="2540" width="7.85546875" customWidth="1"/>
    <col min="2541" max="2541" width="6.5703125" customWidth="1"/>
    <col min="2542" max="2542" width="59.85546875" customWidth="1"/>
    <col min="2543" max="2543" width="12.28515625" customWidth="1"/>
    <col min="2544" max="2544" width="10.85546875" customWidth="1"/>
    <col min="2545" max="2545" width="12" customWidth="1"/>
    <col min="2546" max="2546" width="10.140625" customWidth="1"/>
    <col min="2794" max="2794" width="6.85546875" customWidth="1"/>
    <col min="2795" max="2795" width="6.7109375" customWidth="1"/>
    <col min="2796" max="2796" width="7.85546875" customWidth="1"/>
    <col min="2797" max="2797" width="6.5703125" customWidth="1"/>
    <col min="2798" max="2798" width="59.85546875" customWidth="1"/>
    <col min="2799" max="2799" width="12.28515625" customWidth="1"/>
    <col min="2800" max="2800" width="10.85546875" customWidth="1"/>
    <col min="2801" max="2801" width="12" customWidth="1"/>
    <col min="2802" max="2802" width="10.140625" customWidth="1"/>
    <col min="3050" max="3050" width="6.85546875" customWidth="1"/>
    <col min="3051" max="3051" width="6.7109375" customWidth="1"/>
    <col min="3052" max="3052" width="7.85546875" customWidth="1"/>
    <col min="3053" max="3053" width="6.5703125" customWidth="1"/>
    <col min="3054" max="3054" width="59.85546875" customWidth="1"/>
    <col min="3055" max="3055" width="12.28515625" customWidth="1"/>
    <col min="3056" max="3056" width="10.85546875" customWidth="1"/>
    <col min="3057" max="3057" width="12" customWidth="1"/>
    <col min="3058" max="3058" width="10.140625" customWidth="1"/>
    <col min="3306" max="3306" width="6.85546875" customWidth="1"/>
    <col min="3307" max="3307" width="6.7109375" customWidth="1"/>
    <col min="3308" max="3308" width="7.85546875" customWidth="1"/>
    <col min="3309" max="3309" width="6.5703125" customWidth="1"/>
    <col min="3310" max="3310" width="59.85546875" customWidth="1"/>
    <col min="3311" max="3311" width="12.28515625" customWidth="1"/>
    <col min="3312" max="3312" width="10.85546875" customWidth="1"/>
    <col min="3313" max="3313" width="12" customWidth="1"/>
    <col min="3314" max="3314" width="10.140625" customWidth="1"/>
    <col min="3562" max="3562" width="6.85546875" customWidth="1"/>
    <col min="3563" max="3563" width="6.7109375" customWidth="1"/>
    <col min="3564" max="3564" width="7.85546875" customWidth="1"/>
    <col min="3565" max="3565" width="6.5703125" customWidth="1"/>
    <col min="3566" max="3566" width="59.85546875" customWidth="1"/>
    <col min="3567" max="3567" width="12.28515625" customWidth="1"/>
    <col min="3568" max="3568" width="10.85546875" customWidth="1"/>
    <col min="3569" max="3569" width="12" customWidth="1"/>
    <col min="3570" max="3570" width="10.140625" customWidth="1"/>
    <col min="3818" max="3818" width="6.85546875" customWidth="1"/>
    <col min="3819" max="3819" width="6.7109375" customWidth="1"/>
    <col min="3820" max="3820" width="7.85546875" customWidth="1"/>
    <col min="3821" max="3821" width="6.5703125" customWidth="1"/>
    <col min="3822" max="3822" width="59.85546875" customWidth="1"/>
    <col min="3823" max="3823" width="12.28515625" customWidth="1"/>
    <col min="3824" max="3824" width="10.85546875" customWidth="1"/>
    <col min="3825" max="3825" width="12" customWidth="1"/>
    <col min="3826" max="3826" width="10.140625" customWidth="1"/>
    <col min="4074" max="4074" width="6.85546875" customWidth="1"/>
    <col min="4075" max="4075" width="6.7109375" customWidth="1"/>
    <col min="4076" max="4076" width="7.85546875" customWidth="1"/>
    <col min="4077" max="4077" width="6.5703125" customWidth="1"/>
    <col min="4078" max="4078" width="59.85546875" customWidth="1"/>
    <col min="4079" max="4079" width="12.28515625" customWidth="1"/>
    <col min="4080" max="4080" width="10.85546875" customWidth="1"/>
    <col min="4081" max="4081" width="12" customWidth="1"/>
    <col min="4082" max="4082" width="10.140625" customWidth="1"/>
    <col min="4330" max="4330" width="6.85546875" customWidth="1"/>
    <col min="4331" max="4331" width="6.7109375" customWidth="1"/>
    <col min="4332" max="4332" width="7.85546875" customWidth="1"/>
    <col min="4333" max="4333" width="6.5703125" customWidth="1"/>
    <col min="4334" max="4334" width="59.85546875" customWidth="1"/>
    <col min="4335" max="4335" width="12.28515625" customWidth="1"/>
    <col min="4336" max="4336" width="10.85546875" customWidth="1"/>
    <col min="4337" max="4337" width="12" customWidth="1"/>
    <col min="4338" max="4338" width="10.140625" customWidth="1"/>
    <col min="4586" max="4586" width="6.85546875" customWidth="1"/>
    <col min="4587" max="4587" width="6.7109375" customWidth="1"/>
    <col min="4588" max="4588" width="7.85546875" customWidth="1"/>
    <col min="4589" max="4589" width="6.5703125" customWidth="1"/>
    <col min="4590" max="4590" width="59.85546875" customWidth="1"/>
    <col min="4591" max="4591" width="12.28515625" customWidth="1"/>
    <col min="4592" max="4592" width="10.85546875" customWidth="1"/>
    <col min="4593" max="4593" width="12" customWidth="1"/>
    <col min="4594" max="4594" width="10.140625" customWidth="1"/>
    <col min="4842" max="4842" width="6.85546875" customWidth="1"/>
    <col min="4843" max="4843" width="6.7109375" customWidth="1"/>
    <col min="4844" max="4844" width="7.85546875" customWidth="1"/>
    <col min="4845" max="4845" width="6.5703125" customWidth="1"/>
    <col min="4846" max="4846" width="59.85546875" customWidth="1"/>
    <col min="4847" max="4847" width="12.28515625" customWidth="1"/>
    <col min="4848" max="4848" width="10.85546875" customWidth="1"/>
    <col min="4849" max="4849" width="12" customWidth="1"/>
    <col min="4850" max="4850" width="10.140625" customWidth="1"/>
    <col min="5098" max="5098" width="6.85546875" customWidth="1"/>
    <col min="5099" max="5099" width="6.7109375" customWidth="1"/>
    <col min="5100" max="5100" width="7.85546875" customWidth="1"/>
    <col min="5101" max="5101" width="6.5703125" customWidth="1"/>
    <col min="5102" max="5102" width="59.85546875" customWidth="1"/>
    <col min="5103" max="5103" width="12.28515625" customWidth="1"/>
    <col min="5104" max="5104" width="10.85546875" customWidth="1"/>
    <col min="5105" max="5105" width="12" customWidth="1"/>
    <col min="5106" max="5106" width="10.140625" customWidth="1"/>
    <col min="5354" max="5354" width="6.85546875" customWidth="1"/>
    <col min="5355" max="5355" width="6.7109375" customWidth="1"/>
    <col min="5356" max="5356" width="7.85546875" customWidth="1"/>
    <col min="5357" max="5357" width="6.5703125" customWidth="1"/>
    <col min="5358" max="5358" width="59.85546875" customWidth="1"/>
    <col min="5359" max="5359" width="12.28515625" customWidth="1"/>
    <col min="5360" max="5360" width="10.85546875" customWidth="1"/>
    <col min="5361" max="5361" width="12" customWidth="1"/>
    <col min="5362" max="5362" width="10.140625" customWidth="1"/>
    <col min="5610" max="5610" width="6.85546875" customWidth="1"/>
    <col min="5611" max="5611" width="6.7109375" customWidth="1"/>
    <col min="5612" max="5612" width="7.85546875" customWidth="1"/>
    <col min="5613" max="5613" width="6.5703125" customWidth="1"/>
    <col min="5614" max="5614" width="59.85546875" customWidth="1"/>
    <col min="5615" max="5615" width="12.28515625" customWidth="1"/>
    <col min="5616" max="5616" width="10.85546875" customWidth="1"/>
    <col min="5617" max="5617" width="12" customWidth="1"/>
    <col min="5618" max="5618" width="10.140625" customWidth="1"/>
    <col min="5866" max="5866" width="6.85546875" customWidth="1"/>
    <col min="5867" max="5867" width="6.7109375" customWidth="1"/>
    <col min="5868" max="5868" width="7.85546875" customWidth="1"/>
    <col min="5869" max="5869" width="6.5703125" customWidth="1"/>
    <col min="5870" max="5870" width="59.85546875" customWidth="1"/>
    <col min="5871" max="5871" width="12.28515625" customWidth="1"/>
    <col min="5872" max="5872" width="10.85546875" customWidth="1"/>
    <col min="5873" max="5873" width="12" customWidth="1"/>
    <col min="5874" max="5874" width="10.140625" customWidth="1"/>
    <col min="6122" max="6122" width="6.85546875" customWidth="1"/>
    <col min="6123" max="6123" width="6.7109375" customWidth="1"/>
    <col min="6124" max="6124" width="7.85546875" customWidth="1"/>
    <col min="6125" max="6125" width="6.5703125" customWidth="1"/>
    <col min="6126" max="6126" width="59.85546875" customWidth="1"/>
    <col min="6127" max="6127" width="12.28515625" customWidth="1"/>
    <col min="6128" max="6128" width="10.85546875" customWidth="1"/>
    <col min="6129" max="6129" width="12" customWidth="1"/>
    <col min="6130" max="6130" width="10.140625" customWidth="1"/>
    <col min="6378" max="6378" width="6.85546875" customWidth="1"/>
    <col min="6379" max="6379" width="6.7109375" customWidth="1"/>
    <col min="6380" max="6380" width="7.85546875" customWidth="1"/>
    <col min="6381" max="6381" width="6.5703125" customWidth="1"/>
    <col min="6382" max="6382" width="59.85546875" customWidth="1"/>
    <col min="6383" max="6383" width="12.28515625" customWidth="1"/>
    <col min="6384" max="6384" width="10.85546875" customWidth="1"/>
    <col min="6385" max="6385" width="12" customWidth="1"/>
    <col min="6386" max="6386" width="10.140625" customWidth="1"/>
    <col min="6634" max="6634" width="6.85546875" customWidth="1"/>
    <col min="6635" max="6635" width="6.7109375" customWidth="1"/>
    <col min="6636" max="6636" width="7.85546875" customWidth="1"/>
    <col min="6637" max="6637" width="6.5703125" customWidth="1"/>
    <col min="6638" max="6638" width="59.85546875" customWidth="1"/>
    <col min="6639" max="6639" width="12.28515625" customWidth="1"/>
    <col min="6640" max="6640" width="10.85546875" customWidth="1"/>
    <col min="6641" max="6641" width="12" customWidth="1"/>
    <col min="6642" max="6642" width="10.140625" customWidth="1"/>
    <col min="6890" max="6890" width="6.85546875" customWidth="1"/>
    <col min="6891" max="6891" width="6.7109375" customWidth="1"/>
    <col min="6892" max="6892" width="7.85546875" customWidth="1"/>
    <col min="6893" max="6893" width="6.5703125" customWidth="1"/>
    <col min="6894" max="6894" width="59.85546875" customWidth="1"/>
    <col min="6895" max="6895" width="12.28515625" customWidth="1"/>
    <col min="6896" max="6896" width="10.85546875" customWidth="1"/>
    <col min="6897" max="6897" width="12" customWidth="1"/>
    <col min="6898" max="6898" width="10.140625" customWidth="1"/>
    <col min="7146" max="7146" width="6.85546875" customWidth="1"/>
    <col min="7147" max="7147" width="6.7109375" customWidth="1"/>
    <col min="7148" max="7148" width="7.85546875" customWidth="1"/>
    <col min="7149" max="7149" width="6.5703125" customWidth="1"/>
    <col min="7150" max="7150" width="59.85546875" customWidth="1"/>
    <col min="7151" max="7151" width="12.28515625" customWidth="1"/>
    <col min="7152" max="7152" width="10.85546875" customWidth="1"/>
    <col min="7153" max="7153" width="12" customWidth="1"/>
    <col min="7154" max="7154" width="10.140625" customWidth="1"/>
    <col min="7402" max="7402" width="6.85546875" customWidth="1"/>
    <col min="7403" max="7403" width="6.7109375" customWidth="1"/>
    <col min="7404" max="7404" width="7.85546875" customWidth="1"/>
    <col min="7405" max="7405" width="6.5703125" customWidth="1"/>
    <col min="7406" max="7406" width="59.85546875" customWidth="1"/>
    <col min="7407" max="7407" width="12.28515625" customWidth="1"/>
    <col min="7408" max="7408" width="10.85546875" customWidth="1"/>
    <col min="7409" max="7409" width="12" customWidth="1"/>
    <col min="7410" max="7410" width="10.140625" customWidth="1"/>
    <col min="7658" max="7658" width="6.85546875" customWidth="1"/>
    <col min="7659" max="7659" width="6.7109375" customWidth="1"/>
    <col min="7660" max="7660" width="7.85546875" customWidth="1"/>
    <col min="7661" max="7661" width="6.5703125" customWidth="1"/>
    <col min="7662" max="7662" width="59.85546875" customWidth="1"/>
    <col min="7663" max="7663" width="12.28515625" customWidth="1"/>
    <col min="7664" max="7664" width="10.85546875" customWidth="1"/>
    <col min="7665" max="7665" width="12" customWidth="1"/>
    <col min="7666" max="7666" width="10.140625" customWidth="1"/>
    <col min="7914" max="7914" width="6.85546875" customWidth="1"/>
    <col min="7915" max="7915" width="6.7109375" customWidth="1"/>
    <col min="7916" max="7916" width="7.85546875" customWidth="1"/>
    <col min="7917" max="7917" width="6.5703125" customWidth="1"/>
    <col min="7918" max="7918" width="59.85546875" customWidth="1"/>
    <col min="7919" max="7919" width="12.28515625" customWidth="1"/>
    <col min="7920" max="7920" width="10.85546875" customWidth="1"/>
    <col min="7921" max="7921" width="12" customWidth="1"/>
    <col min="7922" max="7922" width="10.140625" customWidth="1"/>
    <col min="8170" max="8170" width="6.85546875" customWidth="1"/>
    <col min="8171" max="8171" width="6.7109375" customWidth="1"/>
    <col min="8172" max="8172" width="7.85546875" customWidth="1"/>
    <col min="8173" max="8173" width="6.5703125" customWidth="1"/>
    <col min="8174" max="8174" width="59.85546875" customWidth="1"/>
    <col min="8175" max="8175" width="12.28515625" customWidth="1"/>
    <col min="8176" max="8176" width="10.85546875" customWidth="1"/>
    <col min="8177" max="8177" width="12" customWidth="1"/>
    <col min="8178" max="8178" width="10.140625" customWidth="1"/>
    <col min="8426" max="8426" width="6.85546875" customWidth="1"/>
    <col min="8427" max="8427" width="6.7109375" customWidth="1"/>
    <col min="8428" max="8428" width="7.85546875" customWidth="1"/>
    <col min="8429" max="8429" width="6.5703125" customWidth="1"/>
    <col min="8430" max="8430" width="59.85546875" customWidth="1"/>
    <col min="8431" max="8431" width="12.28515625" customWidth="1"/>
    <col min="8432" max="8432" width="10.85546875" customWidth="1"/>
    <col min="8433" max="8433" width="12" customWidth="1"/>
    <col min="8434" max="8434" width="10.140625" customWidth="1"/>
    <col min="8682" max="8682" width="6.85546875" customWidth="1"/>
    <col min="8683" max="8683" width="6.7109375" customWidth="1"/>
    <col min="8684" max="8684" width="7.85546875" customWidth="1"/>
    <col min="8685" max="8685" width="6.5703125" customWidth="1"/>
    <col min="8686" max="8686" width="59.85546875" customWidth="1"/>
    <col min="8687" max="8687" width="12.28515625" customWidth="1"/>
    <col min="8688" max="8688" width="10.85546875" customWidth="1"/>
    <col min="8689" max="8689" width="12" customWidth="1"/>
    <col min="8690" max="8690" width="10.140625" customWidth="1"/>
    <col min="8938" max="8938" width="6.85546875" customWidth="1"/>
    <col min="8939" max="8939" width="6.7109375" customWidth="1"/>
    <col min="8940" max="8940" width="7.85546875" customWidth="1"/>
    <col min="8941" max="8941" width="6.5703125" customWidth="1"/>
    <col min="8942" max="8942" width="59.85546875" customWidth="1"/>
    <col min="8943" max="8943" width="12.28515625" customWidth="1"/>
    <col min="8944" max="8944" width="10.85546875" customWidth="1"/>
    <col min="8945" max="8945" width="12" customWidth="1"/>
    <col min="8946" max="8946" width="10.140625" customWidth="1"/>
    <col min="9194" max="9194" width="6.85546875" customWidth="1"/>
    <col min="9195" max="9195" width="6.7109375" customWidth="1"/>
    <col min="9196" max="9196" width="7.85546875" customWidth="1"/>
    <col min="9197" max="9197" width="6.5703125" customWidth="1"/>
    <col min="9198" max="9198" width="59.85546875" customWidth="1"/>
    <col min="9199" max="9199" width="12.28515625" customWidth="1"/>
    <col min="9200" max="9200" width="10.85546875" customWidth="1"/>
    <col min="9201" max="9201" width="12" customWidth="1"/>
    <col min="9202" max="9202" width="10.140625" customWidth="1"/>
    <col min="9450" max="9450" width="6.85546875" customWidth="1"/>
    <col min="9451" max="9451" width="6.7109375" customWidth="1"/>
    <col min="9452" max="9452" width="7.85546875" customWidth="1"/>
    <col min="9453" max="9453" width="6.5703125" customWidth="1"/>
    <col min="9454" max="9454" width="59.85546875" customWidth="1"/>
    <col min="9455" max="9455" width="12.28515625" customWidth="1"/>
    <col min="9456" max="9456" width="10.85546875" customWidth="1"/>
    <col min="9457" max="9457" width="12" customWidth="1"/>
    <col min="9458" max="9458" width="10.140625" customWidth="1"/>
    <col min="9706" max="9706" width="6.85546875" customWidth="1"/>
    <col min="9707" max="9707" width="6.7109375" customWidth="1"/>
    <col min="9708" max="9708" width="7.85546875" customWidth="1"/>
    <col min="9709" max="9709" width="6.5703125" customWidth="1"/>
    <col min="9710" max="9710" width="59.85546875" customWidth="1"/>
    <col min="9711" max="9711" width="12.28515625" customWidth="1"/>
    <col min="9712" max="9712" width="10.85546875" customWidth="1"/>
    <col min="9713" max="9713" width="12" customWidth="1"/>
    <col min="9714" max="9714" width="10.140625" customWidth="1"/>
    <col min="9962" max="9962" width="6.85546875" customWidth="1"/>
    <col min="9963" max="9963" width="6.7109375" customWidth="1"/>
    <col min="9964" max="9964" width="7.85546875" customWidth="1"/>
    <col min="9965" max="9965" width="6.5703125" customWidth="1"/>
    <col min="9966" max="9966" width="59.85546875" customWidth="1"/>
    <col min="9967" max="9967" width="12.28515625" customWidth="1"/>
    <col min="9968" max="9968" width="10.85546875" customWidth="1"/>
    <col min="9969" max="9969" width="12" customWidth="1"/>
    <col min="9970" max="9970" width="10.140625" customWidth="1"/>
    <col min="10218" max="10218" width="6.85546875" customWidth="1"/>
    <col min="10219" max="10219" width="6.7109375" customWidth="1"/>
    <col min="10220" max="10220" width="7.85546875" customWidth="1"/>
    <col min="10221" max="10221" width="6.5703125" customWidth="1"/>
    <col min="10222" max="10222" width="59.85546875" customWidth="1"/>
    <col min="10223" max="10223" width="12.28515625" customWidth="1"/>
    <col min="10224" max="10224" width="10.85546875" customWidth="1"/>
    <col min="10225" max="10225" width="12" customWidth="1"/>
    <col min="10226" max="10226" width="10.140625" customWidth="1"/>
    <col min="10474" max="10474" width="6.85546875" customWidth="1"/>
    <col min="10475" max="10475" width="6.7109375" customWidth="1"/>
    <col min="10476" max="10476" width="7.85546875" customWidth="1"/>
    <col min="10477" max="10477" width="6.5703125" customWidth="1"/>
    <col min="10478" max="10478" width="59.85546875" customWidth="1"/>
    <col min="10479" max="10479" width="12.28515625" customWidth="1"/>
    <col min="10480" max="10480" width="10.85546875" customWidth="1"/>
    <col min="10481" max="10481" width="12" customWidth="1"/>
    <col min="10482" max="10482" width="10.140625" customWidth="1"/>
    <col min="10730" max="10730" width="6.85546875" customWidth="1"/>
    <col min="10731" max="10731" width="6.7109375" customWidth="1"/>
    <col min="10732" max="10732" width="7.85546875" customWidth="1"/>
    <col min="10733" max="10733" width="6.5703125" customWidth="1"/>
    <col min="10734" max="10734" width="59.85546875" customWidth="1"/>
    <col min="10735" max="10735" width="12.28515625" customWidth="1"/>
    <col min="10736" max="10736" width="10.85546875" customWidth="1"/>
    <col min="10737" max="10737" width="12" customWidth="1"/>
    <col min="10738" max="10738" width="10.140625" customWidth="1"/>
    <col min="10986" max="10986" width="6.85546875" customWidth="1"/>
    <col min="10987" max="10987" width="6.7109375" customWidth="1"/>
    <col min="10988" max="10988" width="7.85546875" customWidth="1"/>
    <col min="10989" max="10989" width="6.5703125" customWidth="1"/>
    <col min="10990" max="10990" width="59.85546875" customWidth="1"/>
    <col min="10991" max="10991" width="12.28515625" customWidth="1"/>
    <col min="10992" max="10992" width="10.85546875" customWidth="1"/>
    <col min="10993" max="10993" width="12" customWidth="1"/>
    <col min="10994" max="10994" width="10.140625" customWidth="1"/>
    <col min="11242" max="11242" width="6.85546875" customWidth="1"/>
    <col min="11243" max="11243" width="6.7109375" customWidth="1"/>
    <col min="11244" max="11244" width="7.85546875" customWidth="1"/>
    <col min="11245" max="11245" width="6.5703125" customWidth="1"/>
    <col min="11246" max="11246" width="59.85546875" customWidth="1"/>
    <col min="11247" max="11247" width="12.28515625" customWidth="1"/>
    <col min="11248" max="11248" width="10.85546875" customWidth="1"/>
    <col min="11249" max="11249" width="12" customWidth="1"/>
    <col min="11250" max="11250" width="10.140625" customWidth="1"/>
    <col min="11498" max="11498" width="6.85546875" customWidth="1"/>
    <col min="11499" max="11499" width="6.7109375" customWidth="1"/>
    <col min="11500" max="11500" width="7.85546875" customWidth="1"/>
    <col min="11501" max="11501" width="6.5703125" customWidth="1"/>
    <col min="11502" max="11502" width="59.85546875" customWidth="1"/>
    <col min="11503" max="11503" width="12.28515625" customWidth="1"/>
    <col min="11504" max="11504" width="10.85546875" customWidth="1"/>
    <col min="11505" max="11505" width="12" customWidth="1"/>
    <col min="11506" max="11506" width="10.140625" customWidth="1"/>
    <col min="11754" max="11754" width="6.85546875" customWidth="1"/>
    <col min="11755" max="11755" width="6.7109375" customWidth="1"/>
    <col min="11756" max="11756" width="7.85546875" customWidth="1"/>
    <col min="11757" max="11757" width="6.5703125" customWidth="1"/>
    <col min="11758" max="11758" width="59.85546875" customWidth="1"/>
    <col min="11759" max="11759" width="12.28515625" customWidth="1"/>
    <col min="11760" max="11760" width="10.85546875" customWidth="1"/>
    <col min="11761" max="11761" width="12" customWidth="1"/>
    <col min="11762" max="11762" width="10.140625" customWidth="1"/>
    <col min="12010" max="12010" width="6.85546875" customWidth="1"/>
    <col min="12011" max="12011" width="6.7109375" customWidth="1"/>
    <col min="12012" max="12012" width="7.85546875" customWidth="1"/>
    <col min="12013" max="12013" width="6.5703125" customWidth="1"/>
    <col min="12014" max="12014" width="59.85546875" customWidth="1"/>
    <col min="12015" max="12015" width="12.28515625" customWidth="1"/>
    <col min="12016" max="12016" width="10.85546875" customWidth="1"/>
    <col min="12017" max="12017" width="12" customWidth="1"/>
    <col min="12018" max="12018" width="10.140625" customWidth="1"/>
    <col min="12266" max="12266" width="6.85546875" customWidth="1"/>
    <col min="12267" max="12267" width="6.7109375" customWidth="1"/>
    <col min="12268" max="12268" width="7.85546875" customWidth="1"/>
    <col min="12269" max="12269" width="6.5703125" customWidth="1"/>
    <col min="12270" max="12270" width="59.85546875" customWidth="1"/>
    <col min="12271" max="12271" width="12.28515625" customWidth="1"/>
    <col min="12272" max="12272" width="10.85546875" customWidth="1"/>
    <col min="12273" max="12273" width="12" customWidth="1"/>
    <col min="12274" max="12274" width="10.140625" customWidth="1"/>
    <col min="12522" max="12522" width="6.85546875" customWidth="1"/>
    <col min="12523" max="12523" width="6.7109375" customWidth="1"/>
    <col min="12524" max="12524" width="7.85546875" customWidth="1"/>
    <col min="12525" max="12525" width="6.5703125" customWidth="1"/>
    <col min="12526" max="12526" width="59.85546875" customWidth="1"/>
    <col min="12527" max="12527" width="12.28515625" customWidth="1"/>
    <col min="12528" max="12528" width="10.85546875" customWidth="1"/>
    <col min="12529" max="12529" width="12" customWidth="1"/>
    <col min="12530" max="12530" width="10.140625" customWidth="1"/>
    <col min="12778" max="12778" width="6.85546875" customWidth="1"/>
    <col min="12779" max="12779" width="6.7109375" customWidth="1"/>
    <col min="12780" max="12780" width="7.85546875" customWidth="1"/>
    <col min="12781" max="12781" width="6.5703125" customWidth="1"/>
    <col min="12782" max="12782" width="59.85546875" customWidth="1"/>
    <col min="12783" max="12783" width="12.28515625" customWidth="1"/>
    <col min="12784" max="12784" width="10.85546875" customWidth="1"/>
    <col min="12785" max="12785" width="12" customWidth="1"/>
    <col min="12786" max="12786" width="10.140625" customWidth="1"/>
    <col min="13034" max="13034" width="6.85546875" customWidth="1"/>
    <col min="13035" max="13035" width="6.7109375" customWidth="1"/>
    <col min="13036" max="13036" width="7.85546875" customWidth="1"/>
    <col min="13037" max="13037" width="6.5703125" customWidth="1"/>
    <col min="13038" max="13038" width="59.85546875" customWidth="1"/>
    <col min="13039" max="13039" width="12.28515625" customWidth="1"/>
    <col min="13040" max="13040" width="10.85546875" customWidth="1"/>
    <col min="13041" max="13041" width="12" customWidth="1"/>
    <col min="13042" max="13042" width="10.140625" customWidth="1"/>
    <col min="13290" max="13290" width="6.85546875" customWidth="1"/>
    <col min="13291" max="13291" width="6.7109375" customWidth="1"/>
    <col min="13292" max="13292" width="7.85546875" customWidth="1"/>
    <col min="13293" max="13293" width="6.5703125" customWidth="1"/>
    <col min="13294" max="13294" width="59.85546875" customWidth="1"/>
    <col min="13295" max="13295" width="12.28515625" customWidth="1"/>
    <col min="13296" max="13296" width="10.85546875" customWidth="1"/>
    <col min="13297" max="13297" width="12" customWidth="1"/>
    <col min="13298" max="13298" width="10.140625" customWidth="1"/>
    <col min="13546" max="13546" width="6.85546875" customWidth="1"/>
    <col min="13547" max="13547" width="6.7109375" customWidth="1"/>
    <col min="13548" max="13548" width="7.85546875" customWidth="1"/>
    <col min="13549" max="13549" width="6.5703125" customWidth="1"/>
    <col min="13550" max="13550" width="59.85546875" customWidth="1"/>
    <col min="13551" max="13551" width="12.28515625" customWidth="1"/>
    <col min="13552" max="13552" width="10.85546875" customWidth="1"/>
    <col min="13553" max="13553" width="12" customWidth="1"/>
    <col min="13554" max="13554" width="10.140625" customWidth="1"/>
    <col min="13802" max="13802" width="6.85546875" customWidth="1"/>
    <col min="13803" max="13803" width="6.7109375" customWidth="1"/>
    <col min="13804" max="13804" width="7.85546875" customWidth="1"/>
    <col min="13805" max="13805" width="6.5703125" customWidth="1"/>
    <col min="13806" max="13806" width="59.85546875" customWidth="1"/>
    <col min="13807" max="13807" width="12.28515625" customWidth="1"/>
    <col min="13808" max="13808" width="10.85546875" customWidth="1"/>
    <col min="13809" max="13809" width="12" customWidth="1"/>
    <col min="13810" max="13810" width="10.140625" customWidth="1"/>
    <col min="14058" max="14058" width="6.85546875" customWidth="1"/>
    <col min="14059" max="14059" width="6.7109375" customWidth="1"/>
    <col min="14060" max="14060" width="7.85546875" customWidth="1"/>
    <col min="14061" max="14061" width="6.5703125" customWidth="1"/>
    <col min="14062" max="14062" width="59.85546875" customWidth="1"/>
    <col min="14063" max="14063" width="12.28515625" customWidth="1"/>
    <col min="14064" max="14064" width="10.85546875" customWidth="1"/>
    <col min="14065" max="14065" width="12" customWidth="1"/>
    <col min="14066" max="14066" width="10.140625" customWidth="1"/>
    <col min="14314" max="14314" width="6.85546875" customWidth="1"/>
    <col min="14315" max="14315" width="6.7109375" customWidth="1"/>
    <col min="14316" max="14316" width="7.85546875" customWidth="1"/>
    <col min="14317" max="14317" width="6.5703125" customWidth="1"/>
    <col min="14318" max="14318" width="59.85546875" customWidth="1"/>
    <col min="14319" max="14319" width="12.28515625" customWidth="1"/>
    <col min="14320" max="14320" width="10.85546875" customWidth="1"/>
    <col min="14321" max="14321" width="12" customWidth="1"/>
    <col min="14322" max="14322" width="10.140625" customWidth="1"/>
    <col min="14570" max="14570" width="6.85546875" customWidth="1"/>
    <col min="14571" max="14571" width="6.7109375" customWidth="1"/>
    <col min="14572" max="14572" width="7.85546875" customWidth="1"/>
    <col min="14573" max="14573" width="6.5703125" customWidth="1"/>
    <col min="14574" max="14574" width="59.85546875" customWidth="1"/>
    <col min="14575" max="14575" width="12.28515625" customWidth="1"/>
    <col min="14576" max="14576" width="10.85546875" customWidth="1"/>
    <col min="14577" max="14577" width="12" customWidth="1"/>
    <col min="14578" max="14578" width="10.140625" customWidth="1"/>
    <col min="14826" max="14826" width="6.85546875" customWidth="1"/>
    <col min="14827" max="14827" width="6.7109375" customWidth="1"/>
    <col min="14828" max="14828" width="7.85546875" customWidth="1"/>
    <col min="14829" max="14829" width="6.5703125" customWidth="1"/>
    <col min="14830" max="14830" width="59.85546875" customWidth="1"/>
    <col min="14831" max="14831" width="12.28515625" customWidth="1"/>
    <col min="14832" max="14832" width="10.85546875" customWidth="1"/>
    <col min="14833" max="14833" width="12" customWidth="1"/>
    <col min="14834" max="14834" width="10.140625" customWidth="1"/>
    <col min="15082" max="15082" width="6.85546875" customWidth="1"/>
    <col min="15083" max="15083" width="6.7109375" customWidth="1"/>
    <col min="15084" max="15084" width="7.85546875" customWidth="1"/>
    <col min="15085" max="15085" width="6.5703125" customWidth="1"/>
    <col min="15086" max="15086" width="59.85546875" customWidth="1"/>
    <col min="15087" max="15087" width="12.28515625" customWidth="1"/>
    <col min="15088" max="15088" width="10.85546875" customWidth="1"/>
    <col min="15089" max="15089" width="12" customWidth="1"/>
    <col min="15090" max="15090" width="10.140625" customWidth="1"/>
    <col min="15338" max="15338" width="6.85546875" customWidth="1"/>
    <col min="15339" max="15339" width="6.7109375" customWidth="1"/>
    <col min="15340" max="15340" width="7.85546875" customWidth="1"/>
    <col min="15341" max="15341" width="6.5703125" customWidth="1"/>
    <col min="15342" max="15342" width="59.85546875" customWidth="1"/>
    <col min="15343" max="15343" width="12.28515625" customWidth="1"/>
    <col min="15344" max="15344" width="10.85546875" customWidth="1"/>
    <col min="15345" max="15345" width="12" customWidth="1"/>
    <col min="15346" max="15346" width="10.140625" customWidth="1"/>
    <col min="15594" max="15594" width="6.85546875" customWidth="1"/>
    <col min="15595" max="15595" width="6.7109375" customWidth="1"/>
    <col min="15596" max="15596" width="7.85546875" customWidth="1"/>
    <col min="15597" max="15597" width="6.5703125" customWidth="1"/>
    <col min="15598" max="15598" width="59.85546875" customWidth="1"/>
    <col min="15599" max="15599" width="12.28515625" customWidth="1"/>
    <col min="15600" max="15600" width="10.85546875" customWidth="1"/>
    <col min="15601" max="15601" width="12" customWidth="1"/>
    <col min="15602" max="15602" width="10.140625" customWidth="1"/>
    <col min="15850" max="15850" width="6.85546875" customWidth="1"/>
    <col min="15851" max="15851" width="6.7109375" customWidth="1"/>
    <col min="15852" max="15852" width="7.85546875" customWidth="1"/>
    <col min="15853" max="15853" width="6.5703125" customWidth="1"/>
    <col min="15854" max="15854" width="59.85546875" customWidth="1"/>
    <col min="15855" max="15855" width="12.28515625" customWidth="1"/>
    <col min="15856" max="15856" width="10.85546875" customWidth="1"/>
    <col min="15857" max="15857" width="12" customWidth="1"/>
    <col min="15858" max="15858" width="10.140625" customWidth="1"/>
    <col min="16106" max="16106" width="6.85546875" customWidth="1"/>
    <col min="16107" max="16107" width="6.7109375" customWidth="1"/>
    <col min="16108" max="16108" width="7.85546875" customWidth="1"/>
    <col min="16109" max="16109" width="6.5703125" customWidth="1"/>
    <col min="16110" max="16110" width="59.85546875" customWidth="1"/>
    <col min="16111" max="16111" width="12.28515625" customWidth="1"/>
    <col min="16112" max="16112" width="10.85546875" customWidth="1"/>
    <col min="16113" max="16113" width="12" customWidth="1"/>
    <col min="16114" max="16114" width="10.140625" customWidth="1"/>
  </cols>
  <sheetData>
    <row r="3" spans="1:9" s="5" customFormat="1" ht="12.75">
      <c r="A3" s="1" t="s">
        <v>0</v>
      </c>
      <c r="B3" s="2"/>
      <c r="C3" s="2"/>
      <c r="D3" s="3"/>
      <c r="E3" s="4" t="s">
        <v>1</v>
      </c>
      <c r="F3" s="79"/>
      <c r="G3" s="79"/>
      <c r="H3" s="79"/>
      <c r="I3" s="79"/>
    </row>
    <row r="4" spans="1:9" s="5" customFormat="1" ht="66" customHeight="1">
      <c r="A4" s="6" t="s">
        <v>2</v>
      </c>
      <c r="B4" s="6" t="s">
        <v>3</v>
      </c>
      <c r="C4" s="6" t="s">
        <v>4</v>
      </c>
      <c r="D4" s="7" t="s">
        <v>5</v>
      </c>
      <c r="E4" s="8"/>
      <c r="F4" s="80" t="s">
        <v>375</v>
      </c>
      <c r="G4" s="80" t="s">
        <v>452</v>
      </c>
      <c r="H4" s="80" t="s">
        <v>475</v>
      </c>
      <c r="I4" s="80" t="s">
        <v>453</v>
      </c>
    </row>
    <row r="5" spans="1:9" s="5" customFormat="1" ht="12.75">
      <c r="A5" s="9" t="s">
        <v>6</v>
      </c>
      <c r="B5" s="9" t="s">
        <v>6</v>
      </c>
      <c r="C5" s="9"/>
      <c r="D5" s="7" t="s">
        <v>7</v>
      </c>
      <c r="E5" s="10"/>
      <c r="F5" s="81"/>
      <c r="G5" s="81"/>
      <c r="H5" s="81"/>
      <c r="I5" s="81"/>
    </row>
    <row r="6" spans="1:9" s="13" customFormat="1" ht="12.75">
      <c r="A6" s="43">
        <v>1</v>
      </c>
      <c r="B6" s="43">
        <v>2</v>
      </c>
      <c r="C6" s="43">
        <v>3</v>
      </c>
      <c r="D6" s="43">
        <v>4</v>
      </c>
      <c r="E6" s="44">
        <v>5</v>
      </c>
      <c r="F6" s="12">
        <v>6</v>
      </c>
      <c r="G6" s="12">
        <v>6</v>
      </c>
      <c r="H6" s="12">
        <v>7</v>
      </c>
      <c r="I6" s="12">
        <v>8</v>
      </c>
    </row>
    <row r="7" spans="1:9" s="17" customFormat="1" ht="12.75">
      <c r="A7" s="11"/>
      <c r="B7" s="14"/>
      <c r="C7" s="14"/>
      <c r="D7" s="15"/>
      <c r="E7" s="16" t="s">
        <v>8</v>
      </c>
      <c r="F7" s="82"/>
      <c r="G7" s="82"/>
      <c r="H7" s="82"/>
      <c r="I7" s="82"/>
    </row>
    <row r="8" spans="1:9" s="21" customFormat="1" ht="13.5">
      <c r="A8" s="18">
        <v>710000</v>
      </c>
      <c r="B8" s="18"/>
      <c r="C8" s="18"/>
      <c r="D8" s="19">
        <v>1</v>
      </c>
      <c r="E8" s="20" t="s">
        <v>9</v>
      </c>
      <c r="F8" s="83">
        <f t="shared" ref="F8" si="0">SUM(F9+F19+F27)</f>
        <v>7851000</v>
      </c>
      <c r="G8" s="83">
        <f t="shared" ref="G8" si="1">SUM(G9+G19+G27)</f>
        <v>10211273</v>
      </c>
      <c r="H8" s="101">
        <f t="shared" ref="H8" si="2">SUM(H9+H19+H27)</f>
        <v>10353455.5</v>
      </c>
      <c r="I8" s="101">
        <f>SUM(H8/(G8/100))</f>
        <v>101.39240719545937</v>
      </c>
    </row>
    <row r="9" spans="1:9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84">
        <f t="shared" ref="F9" si="3">SUM(F10+F14+F16)</f>
        <v>1388000</v>
      </c>
      <c r="G9" s="84">
        <f t="shared" ref="G9" si="4">SUM(G10+G14+G16)</f>
        <v>2492000</v>
      </c>
      <c r="H9" s="102">
        <f t="shared" ref="H9" si="5">SUM(H10+H14+H16)</f>
        <v>2039082.15</v>
      </c>
      <c r="I9" s="101">
        <f t="shared" ref="I9:I73" si="6">SUM(H9/(G9/100))</f>
        <v>81.825126404494384</v>
      </c>
    </row>
    <row r="10" spans="1:9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85">
        <f t="shared" ref="F10" si="7">SUM(F11+F12+F13)</f>
        <v>323000</v>
      </c>
      <c r="G10" s="85">
        <f t="shared" ref="G10" si="8">SUM(G11+G12+G13)</f>
        <v>357000</v>
      </c>
      <c r="H10" s="103">
        <f t="shared" ref="H10" si="9">SUM(H11+H12+H13)</f>
        <v>333547.41000000003</v>
      </c>
      <c r="I10" s="101">
        <f t="shared" si="6"/>
        <v>93.430647058823538</v>
      </c>
    </row>
    <row r="11" spans="1:9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86">
        <v>33000</v>
      </c>
      <c r="G11" s="86">
        <v>50000</v>
      </c>
      <c r="H11" s="104">
        <v>34327.1</v>
      </c>
      <c r="I11" s="101">
        <f t="shared" si="6"/>
        <v>68.654200000000003</v>
      </c>
    </row>
    <row r="12" spans="1:9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86">
        <v>40000</v>
      </c>
      <c r="G12" s="86">
        <v>57000</v>
      </c>
      <c r="H12" s="104">
        <v>53910.46</v>
      </c>
      <c r="I12" s="101">
        <f t="shared" si="6"/>
        <v>94.579754385964904</v>
      </c>
    </row>
    <row r="13" spans="1:9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86">
        <v>250000</v>
      </c>
      <c r="G13" s="86">
        <v>250000</v>
      </c>
      <c r="H13" s="104">
        <v>245309.85</v>
      </c>
      <c r="I13" s="101">
        <f t="shared" si="6"/>
        <v>98.123940000000005</v>
      </c>
    </row>
    <row r="14" spans="1:9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84">
        <f t="shared" ref="F14:H14" si="10">SUM(F15)</f>
        <v>15000</v>
      </c>
      <c r="G14" s="84">
        <f t="shared" si="10"/>
        <v>25000</v>
      </c>
      <c r="H14" s="102">
        <f t="shared" si="10"/>
        <v>53576.74</v>
      </c>
      <c r="I14" s="101">
        <f t="shared" si="6"/>
        <v>214.30696</v>
      </c>
    </row>
    <row r="15" spans="1:9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86">
        <v>15000</v>
      </c>
      <c r="G15" s="86">
        <v>25000</v>
      </c>
      <c r="H15" s="104">
        <v>53576.74</v>
      </c>
      <c r="I15" s="101">
        <f t="shared" si="6"/>
        <v>214.30696</v>
      </c>
    </row>
    <row r="16" spans="1:9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84">
        <f t="shared" ref="F16" si="11">SUM(F17+F18)</f>
        <v>1050000</v>
      </c>
      <c r="G16" s="84">
        <f t="shared" ref="G16" si="12">SUM(G17+G18)</f>
        <v>2110000</v>
      </c>
      <c r="H16" s="102">
        <f t="shared" ref="H16" si="13">SUM(H17+H18)</f>
        <v>1651958</v>
      </c>
      <c r="I16" s="101">
        <f t="shared" si="6"/>
        <v>78.291848341232225</v>
      </c>
    </row>
    <row r="17" spans="1:9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86">
        <v>350000</v>
      </c>
      <c r="G17" s="86">
        <v>770000</v>
      </c>
      <c r="H17" s="104">
        <v>760771.07</v>
      </c>
      <c r="I17" s="101">
        <f t="shared" si="6"/>
        <v>98.801437662337662</v>
      </c>
    </row>
    <row r="18" spans="1:9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86">
        <v>700000</v>
      </c>
      <c r="G18" s="86">
        <v>1340000</v>
      </c>
      <c r="H18" s="104">
        <v>891186.93</v>
      </c>
      <c r="I18" s="101">
        <f t="shared" si="6"/>
        <v>66.506487313432842</v>
      </c>
    </row>
    <row r="19" spans="1:9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84">
        <f t="shared" ref="F19:H19" si="14">SUM(F20)</f>
        <v>2070000</v>
      </c>
      <c r="G19" s="84">
        <f t="shared" si="14"/>
        <v>2359273</v>
      </c>
      <c r="H19" s="102">
        <f t="shared" si="14"/>
        <v>2840547.44</v>
      </c>
      <c r="I19" s="101">
        <f t="shared" si="6"/>
        <v>120.39926875779106</v>
      </c>
    </row>
    <row r="20" spans="1:9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84">
        <f t="shared" ref="F20" si="15">SUM(F21:F26)</f>
        <v>2070000</v>
      </c>
      <c r="G20" s="84">
        <f t="shared" ref="G20" si="16">SUM(G21:G26)</f>
        <v>2359273</v>
      </c>
      <c r="H20" s="102">
        <f t="shared" ref="H20" si="17">SUM(H21:H26)</f>
        <v>2840547.44</v>
      </c>
      <c r="I20" s="101">
        <f t="shared" si="6"/>
        <v>120.39926875779106</v>
      </c>
    </row>
    <row r="21" spans="1:9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86">
        <v>1540000</v>
      </c>
      <c r="G21" s="86">
        <v>1671273</v>
      </c>
      <c r="H21" s="104">
        <v>2133063.85</v>
      </c>
      <c r="I21" s="101">
        <f t="shared" si="6"/>
        <v>127.6310842094619</v>
      </c>
    </row>
    <row r="22" spans="1:9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86">
        <v>190000</v>
      </c>
      <c r="G22" s="86">
        <v>210000</v>
      </c>
      <c r="H22" s="104">
        <v>240100.4</v>
      </c>
      <c r="I22" s="101">
        <f t="shared" si="6"/>
        <v>114.33352380952381</v>
      </c>
    </row>
    <row r="23" spans="1:9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86">
        <v>10000</v>
      </c>
      <c r="G23" s="86">
        <v>13000</v>
      </c>
      <c r="H23" s="104">
        <v>37767.11</v>
      </c>
      <c r="I23" s="101">
        <f t="shared" si="6"/>
        <v>290.51623076923079</v>
      </c>
    </row>
    <row r="24" spans="1:9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86">
        <v>100000</v>
      </c>
      <c r="G24" s="86">
        <v>160000</v>
      </c>
      <c r="H24" s="104">
        <v>111891.14</v>
      </c>
      <c r="I24" s="101">
        <f t="shared" si="6"/>
        <v>69.931962499999997</v>
      </c>
    </row>
    <row r="25" spans="1:9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86">
        <v>110000</v>
      </c>
      <c r="G25" s="86">
        <v>115000</v>
      </c>
      <c r="H25" s="104">
        <v>166679.4</v>
      </c>
      <c r="I25" s="101">
        <f t="shared" si="6"/>
        <v>144.93860869565216</v>
      </c>
    </row>
    <row r="26" spans="1:9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86">
        <v>120000</v>
      </c>
      <c r="G26" s="86">
        <v>190000</v>
      </c>
      <c r="H26" s="104">
        <v>151045.54</v>
      </c>
      <c r="I26" s="101">
        <f t="shared" si="6"/>
        <v>79.497652631578958</v>
      </c>
    </row>
    <row r="27" spans="1:9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84">
        <f>SUM(F30+F32+F28)</f>
        <v>4393000</v>
      </c>
      <c r="G27" s="84">
        <f>SUM(G30+G32+G28)</f>
        <v>5360000</v>
      </c>
      <c r="H27" s="102">
        <f>SUM(H30+H32+H28)</f>
        <v>5473825.9100000001</v>
      </c>
      <c r="I27" s="101">
        <f t="shared" si="6"/>
        <v>102.1236177238806</v>
      </c>
    </row>
    <row r="28" spans="1:9" s="25" customFormat="1" ht="13.5">
      <c r="A28" s="22"/>
      <c r="B28" s="22">
        <v>717110</v>
      </c>
      <c r="C28" s="22"/>
      <c r="D28" s="23" t="s">
        <v>47</v>
      </c>
      <c r="E28" s="24" t="s">
        <v>361</v>
      </c>
      <c r="F28" s="84">
        <f t="shared" ref="F28:H30" si="18">SUM(F29)</f>
        <v>200000</v>
      </c>
      <c r="G28" s="84">
        <f t="shared" si="18"/>
        <v>220000</v>
      </c>
      <c r="H28" s="102">
        <f t="shared" si="18"/>
        <v>151351.41</v>
      </c>
      <c r="I28" s="101">
        <f t="shared" si="6"/>
        <v>68.796095454545451</v>
      </c>
    </row>
    <row r="29" spans="1:9" s="29" customFormat="1" ht="13.5">
      <c r="A29" s="26"/>
      <c r="B29" s="26"/>
      <c r="C29" s="26">
        <v>717114</v>
      </c>
      <c r="D29" s="27" t="s">
        <v>49</v>
      </c>
      <c r="E29" s="28" t="s">
        <v>361</v>
      </c>
      <c r="F29" s="86">
        <v>200000</v>
      </c>
      <c r="G29" s="86">
        <v>220000</v>
      </c>
      <c r="H29" s="104">
        <v>151351.41</v>
      </c>
      <c r="I29" s="101">
        <f t="shared" si="6"/>
        <v>68.796095454545451</v>
      </c>
    </row>
    <row r="30" spans="1:9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84">
        <f t="shared" si="18"/>
        <v>400000</v>
      </c>
      <c r="G30" s="84">
        <f t="shared" si="18"/>
        <v>430000</v>
      </c>
      <c r="H30" s="102">
        <f t="shared" si="18"/>
        <v>502381.25</v>
      </c>
      <c r="I30" s="101">
        <f t="shared" si="6"/>
        <v>116.8328488372093</v>
      </c>
    </row>
    <row r="31" spans="1:9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86">
        <v>400000</v>
      </c>
      <c r="G31" s="86">
        <v>430000</v>
      </c>
      <c r="H31" s="104">
        <v>502381.25</v>
      </c>
      <c r="I31" s="101">
        <f t="shared" si="6"/>
        <v>116.8328488372093</v>
      </c>
    </row>
    <row r="32" spans="1:9" s="25" customFormat="1" ht="13.5">
      <c r="A32" s="22"/>
      <c r="B32" s="22">
        <v>717140</v>
      </c>
      <c r="C32" s="22"/>
      <c r="D32" s="23" t="s">
        <v>270</v>
      </c>
      <c r="E32" s="24" t="s">
        <v>51</v>
      </c>
      <c r="F32" s="84">
        <f t="shared" ref="F32:H32" si="19">SUM(F33)</f>
        <v>3793000</v>
      </c>
      <c r="G32" s="84">
        <f t="shared" si="19"/>
        <v>4710000</v>
      </c>
      <c r="H32" s="102">
        <f t="shared" si="19"/>
        <v>4820093.25</v>
      </c>
      <c r="I32" s="101">
        <f t="shared" si="6"/>
        <v>102.33743630573248</v>
      </c>
    </row>
    <row r="33" spans="1:9" s="29" customFormat="1" ht="13.5">
      <c r="A33" s="26"/>
      <c r="B33" s="26"/>
      <c r="C33" s="26">
        <v>717141</v>
      </c>
      <c r="D33" s="27" t="s">
        <v>360</v>
      </c>
      <c r="E33" s="28" t="s">
        <v>51</v>
      </c>
      <c r="F33" s="86">
        <v>3793000</v>
      </c>
      <c r="G33" s="86">
        <v>4710000</v>
      </c>
      <c r="H33" s="104">
        <v>4820093.25</v>
      </c>
      <c r="I33" s="101">
        <f t="shared" si="6"/>
        <v>102.33743630573248</v>
      </c>
    </row>
    <row r="34" spans="1:9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84" t="e">
        <f>SUM(F35+F45+F50+F53+F56+F70+F86+F90+F94)</f>
        <v>#REF!</v>
      </c>
      <c r="G34" s="84">
        <f>SUM(G35+G45+G50+G53+G56+G70+G86+G90+G94)</f>
        <v>7531000</v>
      </c>
      <c r="H34" s="102">
        <f>SUM(H35+H45+H50+H53+H56+H70+H86+H90+H94)</f>
        <v>4104045.86</v>
      </c>
      <c r="I34" s="101">
        <f t="shared" si="6"/>
        <v>54.495363962289204</v>
      </c>
    </row>
    <row r="35" spans="1:9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84" t="e">
        <f>SUM(F36+F38+F43)</f>
        <v>#REF!</v>
      </c>
      <c r="G35" s="84">
        <f>SUM(G36+G38+G43)</f>
        <v>1095000</v>
      </c>
      <c r="H35" s="102">
        <f>SUM(H36+H38+H43)</f>
        <v>472364.64</v>
      </c>
      <c r="I35" s="101">
        <f t="shared" si="6"/>
        <v>43.138323287671234</v>
      </c>
    </row>
    <row r="36" spans="1:9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84">
        <f t="shared" ref="F36:H36" si="20">SUM(F37)</f>
        <v>10000</v>
      </c>
      <c r="G36" s="84">
        <f t="shared" si="20"/>
        <v>15000</v>
      </c>
      <c r="H36" s="102">
        <f t="shared" si="20"/>
        <v>16558.150000000001</v>
      </c>
      <c r="I36" s="101">
        <f t="shared" si="6"/>
        <v>110.38766666666668</v>
      </c>
    </row>
    <row r="37" spans="1:9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86">
        <v>10000</v>
      </c>
      <c r="G37" s="86">
        <v>15000</v>
      </c>
      <c r="H37" s="104">
        <v>16558.150000000001</v>
      </c>
      <c r="I37" s="101">
        <f t="shared" si="6"/>
        <v>110.38766666666668</v>
      </c>
    </row>
    <row r="38" spans="1:9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84" t="e">
        <f>SUM(#REF!+F39+F42+F41)</f>
        <v>#REF!</v>
      </c>
      <c r="G38" s="84">
        <f>SUM(G39+G40+G41)</f>
        <v>780000</v>
      </c>
      <c r="H38" s="102">
        <f t="shared" ref="H38" si="21">SUM(H39+H40+H41)</f>
        <v>397467.58999999997</v>
      </c>
      <c r="I38" s="101">
        <f t="shared" si="6"/>
        <v>50.957383333333333</v>
      </c>
    </row>
    <row r="39" spans="1:9" s="29" customFormat="1" ht="13.5">
      <c r="A39" s="26"/>
      <c r="B39" s="26"/>
      <c r="C39" s="26">
        <v>721121</v>
      </c>
      <c r="D39" s="27" t="s">
        <v>62</v>
      </c>
      <c r="E39" s="28" t="s">
        <v>464</v>
      </c>
      <c r="F39" s="86">
        <v>400000</v>
      </c>
      <c r="G39" s="86">
        <v>100000</v>
      </c>
      <c r="H39" s="104">
        <v>76081</v>
      </c>
      <c r="I39" s="101">
        <f t="shared" si="6"/>
        <v>76.081000000000003</v>
      </c>
    </row>
    <row r="40" spans="1:9" s="29" customFormat="1" ht="13.5">
      <c r="A40" s="26"/>
      <c r="B40" s="26"/>
      <c r="C40" s="26">
        <v>721122</v>
      </c>
      <c r="D40" s="27" t="s">
        <v>63</v>
      </c>
      <c r="E40" s="28" t="s">
        <v>64</v>
      </c>
      <c r="F40" s="86">
        <v>400000</v>
      </c>
      <c r="G40" s="86">
        <v>450000</v>
      </c>
      <c r="H40" s="104">
        <v>203635.99</v>
      </c>
      <c r="I40" s="101">
        <f t="shared" ref="I40" si="22">SUM(H40/(G40/100))</f>
        <v>45.252442222222221</v>
      </c>
    </row>
    <row r="41" spans="1:9" s="29" customFormat="1" ht="13.5">
      <c r="A41" s="26"/>
      <c r="B41" s="26"/>
      <c r="C41" s="26">
        <v>721124</v>
      </c>
      <c r="D41" s="27" t="s">
        <v>65</v>
      </c>
      <c r="E41" s="28" t="s">
        <v>66</v>
      </c>
      <c r="F41" s="86">
        <v>200000</v>
      </c>
      <c r="G41" s="86">
        <v>230000</v>
      </c>
      <c r="H41" s="104">
        <v>117750.6</v>
      </c>
      <c r="I41" s="101">
        <f t="shared" si="6"/>
        <v>51.195913043478264</v>
      </c>
    </row>
    <row r="42" spans="1:9" s="29" customFormat="1" ht="13.5" hidden="1">
      <c r="A42" s="26"/>
      <c r="B42" s="26"/>
      <c r="C42" s="26">
        <v>721124</v>
      </c>
      <c r="D42" s="27" t="s">
        <v>65</v>
      </c>
      <c r="E42" s="28" t="s">
        <v>67</v>
      </c>
      <c r="F42" s="86">
        <v>0</v>
      </c>
      <c r="G42" s="86">
        <v>0</v>
      </c>
      <c r="H42" s="104">
        <v>0</v>
      </c>
      <c r="I42" s="101" t="e">
        <f t="shared" si="6"/>
        <v>#DIV/0!</v>
      </c>
    </row>
    <row r="43" spans="1:9" s="25" customFormat="1" ht="13.5">
      <c r="A43" s="22"/>
      <c r="B43" s="22">
        <v>721190</v>
      </c>
      <c r="C43" s="22"/>
      <c r="D43" s="23" t="s">
        <v>68</v>
      </c>
      <c r="E43" s="24" t="s">
        <v>69</v>
      </c>
      <c r="F43" s="84">
        <f t="shared" ref="F43:H43" si="23">SUM(F44)</f>
        <v>300000</v>
      </c>
      <c r="G43" s="84">
        <f t="shared" si="23"/>
        <v>300000</v>
      </c>
      <c r="H43" s="102">
        <f t="shared" si="23"/>
        <v>58338.9</v>
      </c>
      <c r="I43" s="101">
        <f t="shared" si="6"/>
        <v>19.446300000000001</v>
      </c>
    </row>
    <row r="44" spans="1:9" s="29" customFormat="1" ht="13.5">
      <c r="A44" s="26"/>
      <c r="B44" s="26"/>
      <c r="C44" s="26">
        <v>721191</v>
      </c>
      <c r="D44" s="27" t="s">
        <v>70</v>
      </c>
      <c r="E44" s="28" t="s">
        <v>71</v>
      </c>
      <c r="F44" s="86">
        <v>300000</v>
      </c>
      <c r="G44" s="86">
        <v>300000</v>
      </c>
      <c r="H44" s="104">
        <v>58338.9</v>
      </c>
      <c r="I44" s="101">
        <f t="shared" si="6"/>
        <v>19.446300000000001</v>
      </c>
    </row>
    <row r="45" spans="1:9" s="25" customFormat="1" ht="13.5">
      <c r="A45" s="31">
        <v>721200</v>
      </c>
      <c r="B45" s="31"/>
      <c r="C45" s="31"/>
      <c r="D45" s="32" t="s">
        <v>72</v>
      </c>
      <c r="E45" s="33" t="s">
        <v>73</v>
      </c>
      <c r="F45" s="87">
        <f t="shared" ref="F45" si="24">SUM(F46+F48)</f>
        <v>23000</v>
      </c>
      <c r="G45" s="87">
        <f t="shared" ref="G45" si="25">SUM(G46+G48)</f>
        <v>54000</v>
      </c>
      <c r="H45" s="105">
        <f t="shared" ref="H45" si="26">SUM(H46+H48)</f>
        <v>30870.420000000002</v>
      </c>
      <c r="I45" s="101">
        <f t="shared" si="6"/>
        <v>57.167444444444449</v>
      </c>
    </row>
    <row r="46" spans="1:9" s="25" customFormat="1" ht="13.5">
      <c r="A46" s="22"/>
      <c r="B46" s="22">
        <v>721210</v>
      </c>
      <c r="C46" s="22"/>
      <c r="D46" s="23" t="s">
        <v>74</v>
      </c>
      <c r="E46" s="24" t="s">
        <v>75</v>
      </c>
      <c r="F46" s="84">
        <f t="shared" ref="F46:H46" si="27">SUM(F47)</f>
        <v>3000</v>
      </c>
      <c r="G46" s="84">
        <f t="shared" si="27"/>
        <v>4000</v>
      </c>
      <c r="H46" s="102">
        <f t="shared" si="27"/>
        <v>936.74</v>
      </c>
      <c r="I46" s="101">
        <f t="shared" si="6"/>
        <v>23.418500000000002</v>
      </c>
    </row>
    <row r="47" spans="1:9" s="29" customFormat="1" ht="13.5">
      <c r="A47" s="26"/>
      <c r="B47" s="26"/>
      <c r="C47" s="26">
        <v>721211</v>
      </c>
      <c r="D47" s="27" t="s">
        <v>76</v>
      </c>
      <c r="E47" s="28" t="s">
        <v>77</v>
      </c>
      <c r="F47" s="86">
        <v>3000</v>
      </c>
      <c r="G47" s="86">
        <v>4000</v>
      </c>
      <c r="H47" s="104">
        <v>936.74</v>
      </c>
      <c r="I47" s="101">
        <f t="shared" si="6"/>
        <v>23.418500000000002</v>
      </c>
    </row>
    <row r="48" spans="1:9" s="25" customFormat="1" ht="13.5">
      <c r="A48" s="22"/>
      <c r="B48" s="22">
        <v>721230</v>
      </c>
      <c r="C48" s="22"/>
      <c r="D48" s="23" t="s">
        <v>78</v>
      </c>
      <c r="E48" s="24" t="s">
        <v>79</v>
      </c>
      <c r="F48" s="84">
        <f t="shared" ref="F48:H48" si="28">SUM(F49)</f>
        <v>20000</v>
      </c>
      <c r="G48" s="84">
        <f t="shared" si="28"/>
        <v>50000</v>
      </c>
      <c r="H48" s="102">
        <f t="shared" si="28"/>
        <v>29933.68</v>
      </c>
      <c r="I48" s="101">
        <f t="shared" si="6"/>
        <v>59.867359999999998</v>
      </c>
    </row>
    <row r="49" spans="1:9" s="29" customFormat="1" ht="13.5" customHeight="1">
      <c r="A49" s="26" t="s">
        <v>473</v>
      </c>
      <c r="B49" s="26"/>
      <c r="C49" s="26">
        <v>721239</v>
      </c>
      <c r="D49" s="27" t="s">
        <v>80</v>
      </c>
      <c r="E49" s="28" t="s">
        <v>81</v>
      </c>
      <c r="F49" s="86">
        <v>20000</v>
      </c>
      <c r="G49" s="86">
        <v>50000</v>
      </c>
      <c r="H49" s="104">
        <v>29933.68</v>
      </c>
      <c r="I49" s="101">
        <f t="shared" si="6"/>
        <v>59.867359999999998</v>
      </c>
    </row>
    <row r="50" spans="1:9" s="25" customFormat="1" ht="13.5">
      <c r="A50" s="22">
        <v>722100</v>
      </c>
      <c r="B50" s="22"/>
      <c r="C50" s="22"/>
      <c r="D50" s="23" t="s">
        <v>82</v>
      </c>
      <c r="E50" s="24" t="s">
        <v>83</v>
      </c>
      <c r="F50" s="84">
        <f t="shared" ref="F50:H51" si="29">SUM(F51)</f>
        <v>200000</v>
      </c>
      <c r="G50" s="84">
        <f t="shared" si="29"/>
        <v>250000</v>
      </c>
      <c r="H50" s="102">
        <f t="shared" si="29"/>
        <v>243512.86</v>
      </c>
      <c r="I50" s="101">
        <f t="shared" si="6"/>
        <v>97.405143999999993</v>
      </c>
    </row>
    <row r="51" spans="1:9" s="25" customFormat="1" ht="13.5">
      <c r="A51" s="22"/>
      <c r="B51" s="22">
        <v>722130</v>
      </c>
      <c r="C51" s="22"/>
      <c r="D51" s="23" t="s">
        <v>84</v>
      </c>
      <c r="E51" s="24" t="s">
        <v>85</v>
      </c>
      <c r="F51" s="84">
        <f t="shared" si="29"/>
        <v>200000</v>
      </c>
      <c r="G51" s="84">
        <f t="shared" si="29"/>
        <v>250000</v>
      </c>
      <c r="H51" s="102">
        <f t="shared" si="29"/>
        <v>243512.86</v>
      </c>
      <c r="I51" s="101">
        <f t="shared" si="6"/>
        <v>97.405143999999993</v>
      </c>
    </row>
    <row r="52" spans="1:9" s="29" customFormat="1" ht="13.5">
      <c r="A52" s="34"/>
      <c r="B52" s="34"/>
      <c r="C52" s="34">
        <v>722131</v>
      </c>
      <c r="D52" s="35" t="s">
        <v>86</v>
      </c>
      <c r="E52" s="36" t="s">
        <v>87</v>
      </c>
      <c r="F52" s="88">
        <v>200000</v>
      </c>
      <c r="G52" s="88">
        <v>250000</v>
      </c>
      <c r="H52" s="106">
        <v>243512.86</v>
      </c>
      <c r="I52" s="101">
        <f t="shared" si="6"/>
        <v>97.405143999999993</v>
      </c>
    </row>
    <row r="53" spans="1:9" s="25" customFormat="1" ht="13.5">
      <c r="A53" s="22">
        <v>722300</v>
      </c>
      <c r="B53" s="22"/>
      <c r="C53" s="22"/>
      <c r="D53" s="23" t="s">
        <v>88</v>
      </c>
      <c r="E53" s="24" t="s">
        <v>89</v>
      </c>
      <c r="F53" s="84">
        <f t="shared" ref="F53:H54" si="30">SUM(F54)</f>
        <v>600000</v>
      </c>
      <c r="G53" s="84">
        <f t="shared" si="30"/>
        <v>600000</v>
      </c>
      <c r="H53" s="102">
        <f t="shared" si="30"/>
        <v>382558.05</v>
      </c>
      <c r="I53" s="101">
        <f t="shared" si="6"/>
        <v>63.759675000000001</v>
      </c>
    </row>
    <row r="54" spans="1:9" s="25" customFormat="1" ht="13.5">
      <c r="A54" s="22"/>
      <c r="B54" s="22">
        <v>722320</v>
      </c>
      <c r="C54" s="22"/>
      <c r="D54" s="23" t="s">
        <v>90</v>
      </c>
      <c r="E54" s="24" t="s">
        <v>91</v>
      </c>
      <c r="F54" s="84">
        <f t="shared" si="30"/>
        <v>600000</v>
      </c>
      <c r="G54" s="84">
        <f t="shared" si="30"/>
        <v>600000</v>
      </c>
      <c r="H54" s="102">
        <f t="shared" si="30"/>
        <v>382558.05</v>
      </c>
      <c r="I54" s="101">
        <f t="shared" si="6"/>
        <v>63.759675000000001</v>
      </c>
    </row>
    <row r="55" spans="1:9" s="29" customFormat="1" ht="13.5">
      <c r="A55" s="26"/>
      <c r="B55" s="26"/>
      <c r="C55" s="26">
        <v>722322</v>
      </c>
      <c r="D55" s="27" t="s">
        <v>92</v>
      </c>
      <c r="E55" s="28" t="s">
        <v>93</v>
      </c>
      <c r="F55" s="86">
        <v>600000</v>
      </c>
      <c r="G55" s="86">
        <v>600000</v>
      </c>
      <c r="H55" s="104">
        <v>382558.05</v>
      </c>
      <c r="I55" s="101">
        <f t="shared" si="6"/>
        <v>63.759675000000001</v>
      </c>
    </row>
    <row r="56" spans="1:9" s="25" customFormat="1" ht="13.5">
      <c r="A56" s="22">
        <v>722400</v>
      </c>
      <c r="B56" s="22"/>
      <c r="C56" s="22"/>
      <c r="D56" s="23" t="s">
        <v>94</v>
      </c>
      <c r="E56" s="24" t="s">
        <v>95</v>
      </c>
      <c r="F56" s="84">
        <f t="shared" ref="F56" si="31">SUM(F57+F63+F65+F67)</f>
        <v>1585000</v>
      </c>
      <c r="G56" s="84">
        <f t="shared" ref="G56" si="32">SUM(G57+G63+G65+G67)</f>
        <v>2128000</v>
      </c>
      <c r="H56" s="102">
        <f t="shared" ref="H56" si="33">SUM(H57+H63+H65+H67)</f>
        <v>946911.04999999993</v>
      </c>
      <c r="I56" s="101">
        <f t="shared" si="6"/>
        <v>44.497699718045112</v>
      </c>
    </row>
    <row r="57" spans="1:9" s="25" customFormat="1" ht="13.5">
      <c r="A57" s="22"/>
      <c r="B57" s="22">
        <v>722430</v>
      </c>
      <c r="C57" s="22"/>
      <c r="D57" s="23" t="s">
        <v>96</v>
      </c>
      <c r="E57" s="24" t="s">
        <v>97</v>
      </c>
      <c r="F57" s="84">
        <f t="shared" ref="F57" si="34">SUM(F58:F62)</f>
        <v>1420000</v>
      </c>
      <c r="G57" s="84">
        <f t="shared" ref="G57" si="35">SUM(G58:G62)</f>
        <v>1870000</v>
      </c>
      <c r="H57" s="102">
        <f t="shared" ref="H57" si="36">SUM(H58:H62)</f>
        <v>891359.74</v>
      </c>
      <c r="I57" s="101">
        <f t="shared" si="6"/>
        <v>47.66629625668449</v>
      </c>
    </row>
    <row r="58" spans="1:9" s="29" customFormat="1" ht="13.5">
      <c r="A58" s="26"/>
      <c r="B58" s="26"/>
      <c r="C58" s="26">
        <v>722432</v>
      </c>
      <c r="D58" s="27" t="s">
        <v>98</v>
      </c>
      <c r="E58" s="28" t="s">
        <v>320</v>
      </c>
      <c r="F58" s="86">
        <v>220000</v>
      </c>
      <c r="G58" s="86">
        <v>370000</v>
      </c>
      <c r="H58" s="104">
        <v>154482.23000000001</v>
      </c>
      <c r="I58" s="101">
        <f t="shared" si="6"/>
        <v>41.75195405405406</v>
      </c>
    </row>
    <row r="59" spans="1:9" s="29" customFormat="1" ht="13.5">
      <c r="A59" s="26"/>
      <c r="B59" s="26"/>
      <c r="C59" s="26">
        <v>722433</v>
      </c>
      <c r="D59" s="27" t="s">
        <v>99</v>
      </c>
      <c r="E59" s="28" t="s">
        <v>100</v>
      </c>
      <c r="F59" s="86">
        <v>200000</v>
      </c>
      <c r="G59" s="86">
        <v>300000</v>
      </c>
      <c r="H59" s="104">
        <v>118231.67999999999</v>
      </c>
      <c r="I59" s="101">
        <f t="shared" si="6"/>
        <v>39.410559999999997</v>
      </c>
    </row>
    <row r="60" spans="1:9" s="29" customFormat="1" ht="13.5">
      <c r="A60" s="26"/>
      <c r="B60" s="26"/>
      <c r="C60" s="26">
        <v>722434</v>
      </c>
      <c r="D60" s="27" t="s">
        <v>101</v>
      </c>
      <c r="E60" s="28" t="s">
        <v>102</v>
      </c>
      <c r="F60" s="86">
        <v>200000</v>
      </c>
      <c r="G60" s="86">
        <v>200000</v>
      </c>
      <c r="H60" s="104">
        <v>66797.25</v>
      </c>
      <c r="I60" s="101">
        <f t="shared" si="6"/>
        <v>33.398625000000003</v>
      </c>
    </row>
    <row r="61" spans="1:9" s="29" customFormat="1" ht="13.5">
      <c r="A61" s="26"/>
      <c r="B61" s="26"/>
      <c r="C61" s="26">
        <v>722435</v>
      </c>
      <c r="D61" s="27" t="s">
        <v>103</v>
      </c>
      <c r="E61" s="28" t="s">
        <v>104</v>
      </c>
      <c r="F61" s="86">
        <v>800000</v>
      </c>
      <c r="G61" s="86">
        <v>1000000</v>
      </c>
      <c r="H61" s="104">
        <v>551848.57999999996</v>
      </c>
      <c r="I61" s="101">
        <f t="shared" si="6"/>
        <v>55.184857999999998</v>
      </c>
    </row>
    <row r="62" spans="1:9" s="29" customFormat="1" ht="12" hidden="1" customHeight="1">
      <c r="A62" s="26"/>
      <c r="B62" s="26"/>
      <c r="C62" s="26">
        <v>722437</v>
      </c>
      <c r="D62" s="27" t="s">
        <v>105</v>
      </c>
      <c r="E62" s="28" t="s">
        <v>106</v>
      </c>
      <c r="F62" s="86">
        <v>0</v>
      </c>
      <c r="G62" s="86">
        <v>0</v>
      </c>
      <c r="H62" s="104">
        <v>0</v>
      </c>
      <c r="I62" s="101" t="e">
        <f t="shared" si="6"/>
        <v>#DIV/0!</v>
      </c>
    </row>
    <row r="63" spans="1:9" s="25" customFormat="1" ht="13.5">
      <c r="A63" s="22"/>
      <c r="B63" s="22">
        <v>722440</v>
      </c>
      <c r="C63" s="22"/>
      <c r="D63" s="23" t="s">
        <v>107</v>
      </c>
      <c r="E63" s="24" t="s">
        <v>108</v>
      </c>
      <c r="F63" s="84">
        <f t="shared" ref="F63:H63" si="37">SUM(F64)</f>
        <v>30000</v>
      </c>
      <c r="G63" s="84">
        <f t="shared" si="37"/>
        <v>30000</v>
      </c>
      <c r="H63" s="102">
        <f t="shared" si="37"/>
        <v>0</v>
      </c>
      <c r="I63" s="101">
        <f t="shared" si="6"/>
        <v>0</v>
      </c>
    </row>
    <row r="64" spans="1:9" s="29" customFormat="1" ht="13.5">
      <c r="A64" s="26"/>
      <c r="B64" s="26"/>
      <c r="C64" s="26">
        <v>722442</v>
      </c>
      <c r="D64" s="27" t="s">
        <v>109</v>
      </c>
      <c r="E64" s="28" t="s">
        <v>110</v>
      </c>
      <c r="F64" s="86">
        <v>30000</v>
      </c>
      <c r="G64" s="86">
        <v>30000</v>
      </c>
      <c r="H64" s="104">
        <v>0</v>
      </c>
      <c r="I64" s="101">
        <f t="shared" si="6"/>
        <v>0</v>
      </c>
    </row>
    <row r="65" spans="1:9" s="25" customFormat="1" ht="13.5">
      <c r="A65" s="22"/>
      <c r="B65" s="22">
        <v>722450</v>
      </c>
      <c r="C65" s="22"/>
      <c r="D65" s="23" t="s">
        <v>111</v>
      </c>
      <c r="E65" s="24" t="s">
        <v>112</v>
      </c>
      <c r="F65" s="84">
        <f t="shared" ref="F65:H65" si="38">SUM(F66)</f>
        <v>50000</v>
      </c>
      <c r="G65" s="84">
        <f t="shared" si="38"/>
        <v>108000</v>
      </c>
      <c r="H65" s="102">
        <f t="shared" si="38"/>
        <v>2687.21</v>
      </c>
      <c r="I65" s="101">
        <f t="shared" si="6"/>
        <v>2.4881574074074075</v>
      </c>
    </row>
    <row r="66" spans="1:9" s="29" customFormat="1" ht="13.5">
      <c r="A66" s="26"/>
      <c r="B66" s="26"/>
      <c r="C66" s="26">
        <v>722459</v>
      </c>
      <c r="D66" s="27" t="s">
        <v>113</v>
      </c>
      <c r="E66" s="28" t="s">
        <v>114</v>
      </c>
      <c r="F66" s="86">
        <v>50000</v>
      </c>
      <c r="G66" s="86">
        <v>108000</v>
      </c>
      <c r="H66" s="104">
        <v>2687.21</v>
      </c>
      <c r="I66" s="101">
        <f t="shared" si="6"/>
        <v>2.4881574074074075</v>
      </c>
    </row>
    <row r="67" spans="1:9" s="25" customFormat="1" ht="13.5">
      <c r="A67" s="22"/>
      <c r="B67" s="22">
        <v>722460</v>
      </c>
      <c r="C67" s="22"/>
      <c r="D67" s="23" t="s">
        <v>115</v>
      </c>
      <c r="E67" s="24" t="s">
        <v>116</v>
      </c>
      <c r="F67" s="84">
        <f t="shared" ref="F67" si="39">SUM(F68+F69)</f>
        <v>85000</v>
      </c>
      <c r="G67" s="84">
        <f t="shared" ref="G67" si="40">SUM(G68+G69)</f>
        <v>120000</v>
      </c>
      <c r="H67" s="102">
        <f t="shared" ref="H67" si="41">SUM(H68+H69)</f>
        <v>52864.1</v>
      </c>
      <c r="I67" s="101">
        <f t="shared" si="6"/>
        <v>44.053416666666664</v>
      </c>
    </row>
    <row r="68" spans="1:9" s="29" customFormat="1" ht="13.5">
      <c r="A68" s="26"/>
      <c r="B68" s="26"/>
      <c r="C68" s="26">
        <v>722461</v>
      </c>
      <c r="D68" s="27" t="s">
        <v>117</v>
      </c>
      <c r="E68" s="28" t="s">
        <v>118</v>
      </c>
      <c r="F68" s="86">
        <v>30000</v>
      </c>
      <c r="G68" s="86">
        <v>30000</v>
      </c>
      <c r="H68" s="104">
        <v>37594.43</v>
      </c>
      <c r="I68" s="101">
        <f t="shared" si="6"/>
        <v>125.31476666666667</v>
      </c>
    </row>
    <row r="69" spans="1:9" s="29" customFormat="1" ht="13.5">
      <c r="A69" s="26"/>
      <c r="B69" s="26"/>
      <c r="C69" s="26">
        <v>722463</v>
      </c>
      <c r="D69" s="27" t="s">
        <v>119</v>
      </c>
      <c r="E69" s="28" t="s">
        <v>120</v>
      </c>
      <c r="F69" s="86">
        <v>55000</v>
      </c>
      <c r="G69" s="86">
        <v>90000</v>
      </c>
      <c r="H69" s="104">
        <v>15269.67</v>
      </c>
      <c r="I69" s="101">
        <f t="shared" si="6"/>
        <v>16.9663</v>
      </c>
    </row>
    <row r="70" spans="1:9" s="25" customFormat="1" ht="13.5">
      <c r="A70" s="22">
        <v>722500</v>
      </c>
      <c r="B70" s="22"/>
      <c r="C70" s="22"/>
      <c r="D70" s="23" t="s">
        <v>121</v>
      </c>
      <c r="E70" s="24" t="s">
        <v>122</v>
      </c>
      <c r="F70" s="84">
        <f t="shared" ref="F70" si="42">SUM(F71+F75+F81+F79)</f>
        <v>1623000</v>
      </c>
      <c r="G70" s="84">
        <f t="shared" ref="G70" si="43">SUM(G71+G75+G81+G79)</f>
        <v>2128100</v>
      </c>
      <c r="H70" s="102">
        <f t="shared" ref="H70" si="44">SUM(H71+H75+H81+H79)</f>
        <v>971000.08000000007</v>
      </c>
      <c r="I70" s="101">
        <f t="shared" si="6"/>
        <v>45.627558855316956</v>
      </c>
    </row>
    <row r="71" spans="1:9" s="25" customFormat="1" ht="13.5">
      <c r="A71" s="22"/>
      <c r="B71" s="22">
        <v>722510</v>
      </c>
      <c r="C71" s="22"/>
      <c r="D71" s="23" t="s">
        <v>123</v>
      </c>
      <c r="E71" s="24" t="s">
        <v>124</v>
      </c>
      <c r="F71" s="84">
        <f t="shared" ref="F71" si="45">SUM(F72+F73+F74)</f>
        <v>133000</v>
      </c>
      <c r="G71" s="84">
        <f t="shared" ref="G71" si="46">SUM(G72+G73+G74)</f>
        <v>250000</v>
      </c>
      <c r="H71" s="102">
        <f t="shared" ref="H71" si="47">SUM(H72+H73+H74)</f>
        <v>187057.44</v>
      </c>
      <c r="I71" s="101">
        <f t="shared" si="6"/>
        <v>74.822975999999997</v>
      </c>
    </row>
    <row r="72" spans="1:9" s="29" customFormat="1" ht="13.5">
      <c r="A72" s="26"/>
      <c r="B72" s="26"/>
      <c r="C72" s="26">
        <v>722515</v>
      </c>
      <c r="D72" s="27" t="s">
        <v>125</v>
      </c>
      <c r="E72" s="28" t="s">
        <v>126</v>
      </c>
      <c r="F72" s="86">
        <v>8000</v>
      </c>
      <c r="G72" s="86">
        <v>10000</v>
      </c>
      <c r="H72" s="104">
        <v>12748</v>
      </c>
      <c r="I72" s="101">
        <f t="shared" si="6"/>
        <v>127.48</v>
      </c>
    </row>
    <row r="73" spans="1:9" s="29" customFormat="1" ht="13.5">
      <c r="A73" s="26"/>
      <c r="B73" s="26"/>
      <c r="C73" s="26">
        <v>722516</v>
      </c>
      <c r="D73" s="27" t="s">
        <v>127</v>
      </c>
      <c r="E73" s="28" t="s">
        <v>128</v>
      </c>
      <c r="F73" s="86">
        <v>75000</v>
      </c>
      <c r="G73" s="86">
        <v>120000</v>
      </c>
      <c r="H73" s="104">
        <v>69697</v>
      </c>
      <c r="I73" s="101">
        <f t="shared" si="6"/>
        <v>58.080833333333331</v>
      </c>
    </row>
    <row r="74" spans="1:9" s="29" customFormat="1" ht="13.5">
      <c r="A74" s="26"/>
      <c r="B74" s="26"/>
      <c r="C74" s="26">
        <v>722518</v>
      </c>
      <c r="D74" s="27" t="s">
        <v>129</v>
      </c>
      <c r="E74" s="28" t="s">
        <v>130</v>
      </c>
      <c r="F74" s="86">
        <v>50000</v>
      </c>
      <c r="G74" s="86">
        <v>120000</v>
      </c>
      <c r="H74" s="104">
        <v>104612.44</v>
      </c>
      <c r="I74" s="101">
        <f t="shared" ref="I74:I107" si="48">SUM(H74/(G74/100))</f>
        <v>87.177033333333341</v>
      </c>
    </row>
    <row r="75" spans="1:9" s="25" customFormat="1" ht="13.5">
      <c r="A75" s="22"/>
      <c r="B75" s="22">
        <v>722530</v>
      </c>
      <c r="C75" s="22"/>
      <c r="D75" s="23" t="s">
        <v>131</v>
      </c>
      <c r="E75" s="24" t="s">
        <v>132</v>
      </c>
      <c r="F75" s="84">
        <f t="shared" ref="F75" si="49">SUM(F76+F77+F78)</f>
        <v>390000</v>
      </c>
      <c r="G75" s="84">
        <f t="shared" ref="G75" si="50">SUM(G76+G77+G78)</f>
        <v>451500</v>
      </c>
      <c r="H75" s="102">
        <f t="shared" ref="H75" si="51">SUM(H76+H77+H78)</f>
        <v>367870.85</v>
      </c>
      <c r="I75" s="101">
        <f t="shared" si="48"/>
        <v>81.477486157253594</v>
      </c>
    </row>
    <row r="76" spans="1:9" s="29" customFormat="1" ht="13.5">
      <c r="A76" s="26"/>
      <c r="B76" s="26"/>
      <c r="C76" s="26">
        <v>722531</v>
      </c>
      <c r="D76" s="27" t="s">
        <v>133</v>
      </c>
      <c r="E76" s="28" t="s">
        <v>134</v>
      </c>
      <c r="F76" s="86">
        <v>110000</v>
      </c>
      <c r="G76" s="86">
        <v>140000</v>
      </c>
      <c r="H76" s="104">
        <v>109803.87</v>
      </c>
      <c r="I76" s="101">
        <f t="shared" si="48"/>
        <v>78.431335714285709</v>
      </c>
    </row>
    <row r="77" spans="1:9" s="29" customFormat="1" ht="13.5">
      <c r="A77" s="26"/>
      <c r="B77" s="26"/>
      <c r="C77" s="26">
        <v>722532</v>
      </c>
      <c r="D77" s="27" t="s">
        <v>135</v>
      </c>
      <c r="E77" s="28" t="s">
        <v>136</v>
      </c>
      <c r="F77" s="86">
        <v>250000</v>
      </c>
      <c r="G77" s="86">
        <v>276500</v>
      </c>
      <c r="H77" s="104">
        <v>257110.22</v>
      </c>
      <c r="I77" s="101">
        <f t="shared" si="48"/>
        <v>92.987421338155514</v>
      </c>
    </row>
    <row r="78" spans="1:9" s="29" customFormat="1" ht="13.5">
      <c r="A78" s="26"/>
      <c r="B78" s="26"/>
      <c r="C78" s="26">
        <v>722538</v>
      </c>
      <c r="D78" s="27" t="s">
        <v>137</v>
      </c>
      <c r="E78" s="28" t="s">
        <v>138</v>
      </c>
      <c r="F78" s="86">
        <v>30000</v>
      </c>
      <c r="G78" s="86">
        <v>35000</v>
      </c>
      <c r="H78" s="104">
        <v>956.76</v>
      </c>
      <c r="I78" s="101">
        <f t="shared" si="48"/>
        <v>2.7336</v>
      </c>
    </row>
    <row r="79" spans="1:9" s="25" customFormat="1" ht="13.5">
      <c r="A79" s="22"/>
      <c r="B79" s="22">
        <v>722550</v>
      </c>
      <c r="C79" s="22"/>
      <c r="D79" s="23" t="s">
        <v>139</v>
      </c>
      <c r="E79" s="24" t="s">
        <v>140</v>
      </c>
      <c r="F79" s="84">
        <f>SUM(F80)</f>
        <v>490000</v>
      </c>
      <c r="G79" s="84">
        <f>SUM(G80)</f>
        <v>567500</v>
      </c>
      <c r="H79" s="102">
        <f>SUM(H80)</f>
        <v>356484.43</v>
      </c>
      <c r="I79" s="101">
        <f t="shared" si="48"/>
        <v>62.816639647577091</v>
      </c>
    </row>
    <row r="80" spans="1:9" s="25" customFormat="1" ht="13.5">
      <c r="A80" s="22"/>
      <c r="B80" s="22"/>
      <c r="C80" s="34">
        <v>722554</v>
      </c>
      <c r="D80" s="27" t="s">
        <v>141</v>
      </c>
      <c r="E80" s="28" t="s">
        <v>140</v>
      </c>
      <c r="F80" s="86">
        <v>490000</v>
      </c>
      <c r="G80" s="86">
        <v>567500</v>
      </c>
      <c r="H80" s="104">
        <v>356484.43</v>
      </c>
      <c r="I80" s="101">
        <f t="shared" si="48"/>
        <v>62.816639647577091</v>
      </c>
    </row>
    <row r="81" spans="1:9" s="25" customFormat="1" ht="13.5">
      <c r="A81" s="22"/>
      <c r="B81" s="22">
        <v>722580</v>
      </c>
      <c r="C81" s="22"/>
      <c r="D81" s="23" t="s">
        <v>142</v>
      </c>
      <c r="E81" s="24" t="s">
        <v>143</v>
      </c>
      <c r="F81" s="84">
        <f t="shared" ref="F81" si="52">SUM(F82+F83+F84+F85)</f>
        <v>610000</v>
      </c>
      <c r="G81" s="84">
        <f t="shared" ref="G81" si="53">SUM(G82+G83+G84+G85)</f>
        <v>859100</v>
      </c>
      <c r="H81" s="102">
        <f t="shared" ref="H81" si="54">SUM(H82+H83+H84+H85)</f>
        <v>59587.360000000001</v>
      </c>
      <c r="I81" s="101">
        <f t="shared" si="48"/>
        <v>6.9360214177627748</v>
      </c>
    </row>
    <row r="82" spans="1:9" s="29" customFormat="1" ht="13.5">
      <c r="A82" s="26"/>
      <c r="B82" s="26"/>
      <c r="C82" s="26">
        <v>722581</v>
      </c>
      <c r="D82" s="27" t="s">
        <v>144</v>
      </c>
      <c r="E82" s="28" t="s">
        <v>145</v>
      </c>
      <c r="F82" s="86">
        <v>588900</v>
      </c>
      <c r="G82" s="86">
        <v>840000</v>
      </c>
      <c r="H82" s="104">
        <v>59587.360000000001</v>
      </c>
      <c r="I82" s="101">
        <f t="shared" si="48"/>
        <v>7.0937333333333337</v>
      </c>
    </row>
    <row r="83" spans="1:9" s="29" customFormat="1" ht="13.5">
      <c r="A83" s="26"/>
      <c r="B83" s="26"/>
      <c r="C83" s="26">
        <v>722582</v>
      </c>
      <c r="D83" s="27" t="s">
        <v>146</v>
      </c>
      <c r="E83" s="28" t="s">
        <v>147</v>
      </c>
      <c r="F83" s="86">
        <v>10000</v>
      </c>
      <c r="G83" s="86">
        <v>8000</v>
      </c>
      <c r="H83" s="104">
        <v>0</v>
      </c>
      <c r="I83" s="101">
        <f t="shared" si="48"/>
        <v>0</v>
      </c>
    </row>
    <row r="84" spans="1:9" s="29" customFormat="1" ht="13.5">
      <c r="A84" s="34"/>
      <c r="B84" s="34"/>
      <c r="C84" s="34">
        <v>722583</v>
      </c>
      <c r="D84" s="35" t="s">
        <v>148</v>
      </c>
      <c r="E84" s="36" t="s">
        <v>149</v>
      </c>
      <c r="F84" s="88">
        <v>11000</v>
      </c>
      <c r="G84" s="88">
        <v>11000</v>
      </c>
      <c r="H84" s="106">
        <v>0</v>
      </c>
      <c r="I84" s="101">
        <f t="shared" si="48"/>
        <v>0</v>
      </c>
    </row>
    <row r="85" spans="1:9" s="29" customFormat="1" ht="13.5">
      <c r="A85" s="34"/>
      <c r="B85" s="34"/>
      <c r="C85" s="34">
        <v>722584</v>
      </c>
      <c r="D85" s="35" t="s">
        <v>150</v>
      </c>
      <c r="E85" s="36" t="s">
        <v>364</v>
      </c>
      <c r="F85" s="88">
        <v>100</v>
      </c>
      <c r="G85" s="88">
        <v>100</v>
      </c>
      <c r="H85" s="106">
        <v>0</v>
      </c>
      <c r="I85" s="101">
        <f t="shared" si="48"/>
        <v>0</v>
      </c>
    </row>
    <row r="86" spans="1:9" s="25" customFormat="1" ht="13.5">
      <c r="A86" s="22">
        <v>722600</v>
      </c>
      <c r="B86" s="22"/>
      <c r="C86" s="22"/>
      <c r="D86" s="23" t="s">
        <v>151</v>
      </c>
      <c r="E86" s="24" t="s">
        <v>152</v>
      </c>
      <c r="F86" s="84">
        <f t="shared" ref="F86:H86" si="55">SUM(F87)</f>
        <v>60000</v>
      </c>
      <c r="G86" s="84">
        <f t="shared" si="55"/>
        <v>65900</v>
      </c>
      <c r="H86" s="102">
        <f t="shared" si="55"/>
        <v>31696.86</v>
      </c>
      <c r="I86" s="101">
        <f t="shared" si="48"/>
        <v>48.098421851289835</v>
      </c>
    </row>
    <row r="87" spans="1:9" s="25" customFormat="1" ht="13.5">
      <c r="A87" s="22"/>
      <c r="B87" s="22">
        <v>722610</v>
      </c>
      <c r="C87" s="22"/>
      <c r="D87" s="23" t="s">
        <v>153</v>
      </c>
      <c r="E87" s="24" t="s">
        <v>154</v>
      </c>
      <c r="F87" s="84">
        <f t="shared" ref="F87" si="56">SUM(F88+F89)</f>
        <v>60000</v>
      </c>
      <c r="G87" s="84">
        <f t="shared" ref="G87" si="57">SUM(G88+G89)</f>
        <v>65900</v>
      </c>
      <c r="H87" s="102">
        <f t="shared" ref="H87" si="58">SUM(H88+H89)</f>
        <v>31696.86</v>
      </c>
      <c r="I87" s="101">
        <f t="shared" si="48"/>
        <v>48.098421851289835</v>
      </c>
    </row>
    <row r="88" spans="1:9" s="29" customFormat="1" ht="13.5">
      <c r="A88" s="26"/>
      <c r="B88" s="26"/>
      <c r="C88" s="34">
        <v>722612</v>
      </c>
      <c r="D88" s="27" t="s">
        <v>155</v>
      </c>
      <c r="E88" s="28" t="s">
        <v>156</v>
      </c>
      <c r="F88" s="86">
        <v>40000</v>
      </c>
      <c r="G88" s="86">
        <v>45900</v>
      </c>
      <c r="H88" s="104">
        <v>29646.86</v>
      </c>
      <c r="I88" s="101">
        <f t="shared" si="48"/>
        <v>64.590108932461874</v>
      </c>
    </row>
    <row r="89" spans="1:9" s="25" customFormat="1" ht="13.5">
      <c r="A89" s="22"/>
      <c r="B89" s="22"/>
      <c r="C89" s="34">
        <v>722613</v>
      </c>
      <c r="D89" s="27" t="s">
        <v>157</v>
      </c>
      <c r="E89" s="28" t="s">
        <v>154</v>
      </c>
      <c r="F89" s="86">
        <v>20000</v>
      </c>
      <c r="G89" s="86">
        <v>20000</v>
      </c>
      <c r="H89" s="104">
        <v>2050</v>
      </c>
      <c r="I89" s="101">
        <f t="shared" si="48"/>
        <v>10.25</v>
      </c>
    </row>
    <row r="90" spans="1:9" s="25" customFormat="1" ht="13.5">
      <c r="A90" s="22">
        <v>722700</v>
      </c>
      <c r="B90" s="22"/>
      <c r="C90" s="22"/>
      <c r="D90" s="23" t="s">
        <v>158</v>
      </c>
      <c r="E90" s="24" t="s">
        <v>159</v>
      </c>
      <c r="F90" s="84">
        <f t="shared" ref="F90:H90" si="59">SUM(F91)</f>
        <v>943000</v>
      </c>
      <c r="G90" s="84">
        <f t="shared" si="59"/>
        <v>1200000</v>
      </c>
      <c r="H90" s="102">
        <f t="shared" si="59"/>
        <v>1020051.8999999999</v>
      </c>
      <c r="I90" s="101">
        <f t="shared" si="48"/>
        <v>85.004324999999994</v>
      </c>
    </row>
    <row r="91" spans="1:9" s="25" customFormat="1" ht="13.5">
      <c r="A91" s="22"/>
      <c r="B91" s="22">
        <v>722790</v>
      </c>
      <c r="C91" s="22"/>
      <c r="D91" s="23" t="s">
        <v>160</v>
      </c>
      <c r="E91" s="24" t="s">
        <v>161</v>
      </c>
      <c r="F91" s="84">
        <f>SUM(F92+F93)</f>
        <v>943000</v>
      </c>
      <c r="G91" s="84">
        <f>SUM(G92+G93)</f>
        <v>1200000</v>
      </c>
      <c r="H91" s="102">
        <f>SUM(H92+H93)</f>
        <v>1020051.8999999999</v>
      </c>
      <c r="I91" s="101">
        <f t="shared" si="48"/>
        <v>85.004324999999994</v>
      </c>
    </row>
    <row r="92" spans="1:9" s="25" customFormat="1" ht="13.5">
      <c r="A92" s="22"/>
      <c r="B92" s="22"/>
      <c r="C92" s="34">
        <v>722791</v>
      </c>
      <c r="D92" s="27" t="s">
        <v>162</v>
      </c>
      <c r="E92" s="28" t="s">
        <v>163</v>
      </c>
      <c r="F92" s="86">
        <v>200000</v>
      </c>
      <c r="G92" s="86">
        <v>300000</v>
      </c>
      <c r="H92" s="104">
        <v>171738.71</v>
      </c>
      <c r="I92" s="101">
        <f t="shared" si="48"/>
        <v>57.246236666666661</v>
      </c>
    </row>
    <row r="93" spans="1:9" s="25" customFormat="1" ht="13.5">
      <c r="A93" s="22"/>
      <c r="B93" s="22"/>
      <c r="C93" s="34">
        <v>722791</v>
      </c>
      <c r="D93" s="27" t="s">
        <v>368</v>
      </c>
      <c r="E93" s="28" t="s">
        <v>374</v>
      </c>
      <c r="F93" s="86">
        <v>743000</v>
      </c>
      <c r="G93" s="86">
        <v>900000</v>
      </c>
      <c r="H93" s="104">
        <v>848313.19</v>
      </c>
      <c r="I93" s="101">
        <f t="shared" si="48"/>
        <v>94.257021111111101</v>
      </c>
    </row>
    <row r="94" spans="1:9" s="25" customFormat="1" ht="13.5">
      <c r="A94" s="22">
        <v>723100</v>
      </c>
      <c r="B94" s="22"/>
      <c r="C94" s="22"/>
      <c r="D94" s="23" t="s">
        <v>164</v>
      </c>
      <c r="E94" s="24" t="s">
        <v>165</v>
      </c>
      <c r="F94" s="84">
        <f t="shared" ref="F94:H95" si="60">SUM(F95)</f>
        <v>10000</v>
      </c>
      <c r="G94" s="84">
        <f t="shared" si="60"/>
        <v>10000</v>
      </c>
      <c r="H94" s="102">
        <f t="shared" si="60"/>
        <v>5080</v>
      </c>
      <c r="I94" s="101">
        <f t="shared" si="48"/>
        <v>50.8</v>
      </c>
    </row>
    <row r="95" spans="1:9" s="25" customFormat="1" ht="13.5">
      <c r="A95" s="22"/>
      <c r="B95" s="22">
        <v>723130</v>
      </c>
      <c r="C95" s="22"/>
      <c r="D95" s="23" t="s">
        <v>166</v>
      </c>
      <c r="E95" s="24" t="s">
        <v>167</v>
      </c>
      <c r="F95" s="84">
        <f t="shared" si="60"/>
        <v>10000</v>
      </c>
      <c r="G95" s="84">
        <f t="shared" si="60"/>
        <v>10000</v>
      </c>
      <c r="H95" s="102">
        <f t="shared" si="60"/>
        <v>5080</v>
      </c>
      <c r="I95" s="101">
        <f t="shared" si="48"/>
        <v>50.8</v>
      </c>
    </row>
    <row r="96" spans="1:9" s="29" customFormat="1" ht="13.5">
      <c r="A96" s="26"/>
      <c r="B96" s="26"/>
      <c r="C96" s="26">
        <v>723132</v>
      </c>
      <c r="D96" s="27" t="s">
        <v>168</v>
      </c>
      <c r="E96" s="28" t="s">
        <v>169</v>
      </c>
      <c r="F96" s="86">
        <v>10000</v>
      </c>
      <c r="G96" s="86">
        <v>10000</v>
      </c>
      <c r="H96" s="104">
        <v>5080</v>
      </c>
      <c r="I96" s="101">
        <f t="shared" si="48"/>
        <v>50.8</v>
      </c>
    </row>
    <row r="97" spans="1:9" s="25" customFormat="1" ht="13.5">
      <c r="A97" s="22">
        <v>730000</v>
      </c>
      <c r="B97" s="22"/>
      <c r="C97" s="22"/>
      <c r="D97" s="23" t="s">
        <v>170</v>
      </c>
      <c r="E97" s="24" t="s">
        <v>318</v>
      </c>
      <c r="F97" s="84">
        <f>SUM(F98)</f>
        <v>6000000</v>
      </c>
      <c r="G97" s="84">
        <f>SUM(G98)</f>
        <v>7016000</v>
      </c>
      <c r="H97" s="102">
        <f>SUM(H98)</f>
        <v>5306963.8499999996</v>
      </c>
      <c r="I97" s="101">
        <f t="shared" si="48"/>
        <v>75.640875855188142</v>
      </c>
    </row>
    <row r="98" spans="1:9" s="25" customFormat="1" ht="13.5">
      <c r="A98" s="22">
        <v>732000</v>
      </c>
      <c r="B98" s="22"/>
      <c r="C98" s="22"/>
      <c r="D98" s="23" t="s">
        <v>171</v>
      </c>
      <c r="E98" s="22" t="s">
        <v>172</v>
      </c>
      <c r="F98" s="86">
        <f t="shared" ref="F98:H98" si="61">SUM(F99)</f>
        <v>6000000</v>
      </c>
      <c r="G98" s="86">
        <f t="shared" si="61"/>
        <v>7016000</v>
      </c>
      <c r="H98" s="104">
        <f t="shared" si="61"/>
        <v>5306963.8499999996</v>
      </c>
      <c r="I98" s="101">
        <f t="shared" si="48"/>
        <v>75.640875855188142</v>
      </c>
    </row>
    <row r="99" spans="1:9" s="29" customFormat="1" ht="13.5">
      <c r="A99" s="26"/>
      <c r="B99" s="26">
        <v>732100</v>
      </c>
      <c r="C99" s="26"/>
      <c r="D99" s="23" t="s">
        <v>173</v>
      </c>
      <c r="E99" s="28" t="s">
        <v>319</v>
      </c>
      <c r="F99" s="86">
        <f>SUM(F100+F101)</f>
        <v>6000000</v>
      </c>
      <c r="G99" s="86">
        <f>SUM(G100+G101)</f>
        <v>7016000</v>
      </c>
      <c r="H99" s="104">
        <f>SUM(H100+H101)</f>
        <v>5306963.8499999996</v>
      </c>
      <c r="I99" s="101">
        <f t="shared" si="48"/>
        <v>75.640875855188142</v>
      </c>
    </row>
    <row r="100" spans="1:9" s="29" customFormat="1" ht="13.5">
      <c r="A100" s="26"/>
      <c r="B100" s="26"/>
      <c r="C100" s="26">
        <v>732110</v>
      </c>
      <c r="D100" s="27" t="s">
        <v>174</v>
      </c>
      <c r="E100" s="28" t="s">
        <v>383</v>
      </c>
      <c r="F100" s="86">
        <v>4000000</v>
      </c>
      <c r="G100" s="86">
        <v>5016000</v>
      </c>
      <c r="H100" s="104">
        <v>2493403.62</v>
      </c>
      <c r="I100" s="101">
        <f t="shared" si="48"/>
        <v>49.709003588516751</v>
      </c>
    </row>
    <row r="101" spans="1:9" s="29" customFormat="1" ht="13.5">
      <c r="A101" s="26"/>
      <c r="B101" s="26"/>
      <c r="C101" s="26">
        <v>732110</v>
      </c>
      <c r="D101" s="27" t="s">
        <v>450</v>
      </c>
      <c r="E101" s="28" t="s">
        <v>175</v>
      </c>
      <c r="F101" s="86">
        <v>2000000</v>
      </c>
      <c r="G101" s="86">
        <v>2000000</v>
      </c>
      <c r="H101" s="104">
        <v>2813560.23</v>
      </c>
      <c r="I101" s="101">
        <f t="shared" si="48"/>
        <v>140.6780115</v>
      </c>
    </row>
    <row r="102" spans="1:9" s="25" customFormat="1" ht="12.75" customHeight="1">
      <c r="A102" s="22">
        <v>700000</v>
      </c>
      <c r="B102" s="22"/>
      <c r="C102" s="22"/>
      <c r="D102" s="23"/>
      <c r="E102" s="30" t="s">
        <v>362</v>
      </c>
      <c r="F102" s="84" t="e">
        <f>SUM(F8+F34+F97)</f>
        <v>#REF!</v>
      </c>
      <c r="G102" s="84">
        <f>SUM(G8+G34+G97)</f>
        <v>24758273</v>
      </c>
      <c r="H102" s="102">
        <f>SUM(H8+H34+H97)</f>
        <v>19764465.210000001</v>
      </c>
      <c r="I102" s="101">
        <f t="shared" si="48"/>
        <v>79.829740992031233</v>
      </c>
    </row>
    <row r="103" spans="1:9" s="25" customFormat="1" ht="13.5" hidden="1">
      <c r="A103" s="22"/>
      <c r="B103" s="22"/>
      <c r="C103" s="22"/>
      <c r="D103" s="23" t="s">
        <v>176</v>
      </c>
      <c r="E103" s="24" t="s">
        <v>177</v>
      </c>
      <c r="F103" s="84">
        <f t="shared" ref="F103" si="62">SUM(F104+F105+F106)</f>
        <v>0</v>
      </c>
      <c r="G103" s="84">
        <f t="shared" ref="G103" si="63">SUM(G104+G105+G106)</f>
        <v>0</v>
      </c>
      <c r="H103" s="102">
        <f t="shared" ref="H103" si="64">SUM(H104+H105+H106)</f>
        <v>0</v>
      </c>
      <c r="I103" s="101" t="e">
        <f t="shared" si="48"/>
        <v>#DIV/0!</v>
      </c>
    </row>
    <row r="104" spans="1:9" s="25" customFormat="1" ht="13.5" hidden="1">
      <c r="A104" s="22"/>
      <c r="B104" s="22"/>
      <c r="C104" s="22"/>
      <c r="D104" s="23">
        <v>1</v>
      </c>
      <c r="E104" s="24" t="s">
        <v>178</v>
      </c>
      <c r="F104" s="84">
        <v>0</v>
      </c>
      <c r="G104" s="84">
        <v>0</v>
      </c>
      <c r="H104" s="102">
        <v>0</v>
      </c>
      <c r="I104" s="101" t="e">
        <f t="shared" si="48"/>
        <v>#DIV/0!</v>
      </c>
    </row>
    <row r="105" spans="1:9" s="25" customFormat="1" ht="13.5" hidden="1">
      <c r="A105" s="22"/>
      <c r="B105" s="22"/>
      <c r="C105" s="22"/>
      <c r="D105" s="23">
        <v>2</v>
      </c>
      <c r="E105" s="24" t="s">
        <v>179</v>
      </c>
      <c r="F105" s="84">
        <v>0</v>
      </c>
      <c r="G105" s="84">
        <v>0</v>
      </c>
      <c r="H105" s="102">
        <v>0</v>
      </c>
      <c r="I105" s="101" t="e">
        <f t="shared" si="48"/>
        <v>#DIV/0!</v>
      </c>
    </row>
    <row r="106" spans="1:9" s="25" customFormat="1" ht="13.5" hidden="1">
      <c r="A106" s="22"/>
      <c r="B106" s="22"/>
      <c r="C106" s="22"/>
      <c r="D106" s="23">
        <v>3</v>
      </c>
      <c r="E106" s="24" t="s">
        <v>180</v>
      </c>
      <c r="F106" s="84">
        <v>0</v>
      </c>
      <c r="G106" s="84">
        <v>0</v>
      </c>
      <c r="H106" s="102">
        <v>0</v>
      </c>
      <c r="I106" s="101" t="e">
        <f t="shared" si="48"/>
        <v>#DIV/0!</v>
      </c>
    </row>
    <row r="107" spans="1:9" s="37" customFormat="1" ht="13.5" hidden="1">
      <c r="A107" s="22"/>
      <c r="B107" s="22"/>
      <c r="C107" s="22"/>
      <c r="D107" s="23"/>
      <c r="E107" s="24" t="s">
        <v>181</v>
      </c>
      <c r="F107" s="84" t="e">
        <f t="shared" ref="F107" si="65">SUM(F102+F103)</f>
        <v>#REF!</v>
      </c>
      <c r="G107" s="84">
        <f t="shared" ref="G107" si="66">SUM(G102+G103)</f>
        <v>24758273</v>
      </c>
      <c r="H107" s="102">
        <f t="shared" ref="H107" si="67">SUM(H102+H103)</f>
        <v>19764465.210000001</v>
      </c>
      <c r="I107" s="101">
        <f t="shared" si="48"/>
        <v>79.829740992031233</v>
      </c>
    </row>
    <row r="108" spans="1:9">
      <c r="A108" s="94"/>
      <c r="B108" s="94"/>
      <c r="C108" s="94"/>
      <c r="D108" s="95"/>
      <c r="E108" s="28" t="s">
        <v>407</v>
      </c>
      <c r="F108" s="96">
        <v>0</v>
      </c>
      <c r="G108" s="86">
        <v>1221727</v>
      </c>
      <c r="H108" s="104">
        <v>1221727</v>
      </c>
      <c r="I108" s="101"/>
    </row>
    <row r="109" spans="1:9" s="100" customFormat="1">
      <c r="A109" s="97"/>
      <c r="B109" s="97"/>
      <c r="C109" s="97"/>
      <c r="D109" s="98"/>
      <c r="E109" s="30" t="s">
        <v>408</v>
      </c>
      <c r="F109" s="99" t="e">
        <f>SUM(F102+F108)</f>
        <v>#REF!</v>
      </c>
      <c r="G109" s="99">
        <f>SUM(G102+G108)</f>
        <v>25980000</v>
      </c>
      <c r="H109" s="107">
        <f>SUM(H102+H108)</f>
        <v>20986192.210000001</v>
      </c>
      <c r="I109" s="101"/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47"/>
  <sheetViews>
    <sheetView tabSelected="1" zoomScale="120" zoomScaleNormal="120" workbookViewId="0"/>
  </sheetViews>
  <sheetFormatPr defaultRowHeight="15"/>
  <cols>
    <col min="1" max="1" width="8" style="38" customWidth="1"/>
    <col min="2" max="2" width="6.85546875" style="38" customWidth="1"/>
    <col min="3" max="3" width="7.7109375" style="38" customWidth="1"/>
    <col min="4" max="4" width="6.7109375" style="39" customWidth="1"/>
    <col min="5" max="5" width="53.5703125" style="38" customWidth="1"/>
    <col min="6" max="6" width="14.42578125" style="41" customWidth="1"/>
    <col min="7" max="7" width="12" style="114" customWidth="1"/>
    <col min="8" max="8" width="8.140625" style="114" customWidth="1"/>
    <col min="232" max="232" width="6.85546875" customWidth="1"/>
    <col min="233" max="233" width="7.28515625" customWidth="1"/>
    <col min="234" max="234" width="9.28515625" customWidth="1"/>
    <col min="235" max="235" width="6.7109375" customWidth="1"/>
    <col min="236" max="236" width="59.7109375" customWidth="1"/>
    <col min="237" max="238" width="11.5703125" customWidth="1"/>
    <col min="239" max="239" width="12.5703125" customWidth="1"/>
    <col min="488" max="488" width="6.85546875" customWidth="1"/>
    <col min="489" max="489" width="7.28515625" customWidth="1"/>
    <col min="490" max="490" width="9.28515625" customWidth="1"/>
    <col min="491" max="491" width="6.7109375" customWidth="1"/>
    <col min="492" max="492" width="59.7109375" customWidth="1"/>
    <col min="493" max="494" width="11.5703125" customWidth="1"/>
    <col min="495" max="495" width="12.5703125" customWidth="1"/>
    <col min="744" max="744" width="6.85546875" customWidth="1"/>
    <col min="745" max="745" width="7.28515625" customWidth="1"/>
    <col min="746" max="746" width="9.28515625" customWidth="1"/>
    <col min="747" max="747" width="6.7109375" customWidth="1"/>
    <col min="748" max="748" width="59.7109375" customWidth="1"/>
    <col min="749" max="750" width="11.5703125" customWidth="1"/>
    <col min="751" max="751" width="12.5703125" customWidth="1"/>
    <col min="1000" max="1000" width="6.85546875" customWidth="1"/>
    <col min="1001" max="1001" width="7.28515625" customWidth="1"/>
    <col min="1002" max="1002" width="9.28515625" customWidth="1"/>
    <col min="1003" max="1003" width="6.7109375" customWidth="1"/>
    <col min="1004" max="1004" width="59.7109375" customWidth="1"/>
    <col min="1005" max="1006" width="11.5703125" customWidth="1"/>
    <col min="1007" max="1007" width="12.5703125" customWidth="1"/>
    <col min="1256" max="1256" width="6.85546875" customWidth="1"/>
    <col min="1257" max="1257" width="7.28515625" customWidth="1"/>
    <col min="1258" max="1258" width="9.28515625" customWidth="1"/>
    <col min="1259" max="1259" width="6.7109375" customWidth="1"/>
    <col min="1260" max="1260" width="59.7109375" customWidth="1"/>
    <col min="1261" max="1262" width="11.5703125" customWidth="1"/>
    <col min="1263" max="1263" width="12.5703125" customWidth="1"/>
    <col min="1512" max="1512" width="6.85546875" customWidth="1"/>
    <col min="1513" max="1513" width="7.28515625" customWidth="1"/>
    <col min="1514" max="1514" width="9.28515625" customWidth="1"/>
    <col min="1515" max="1515" width="6.7109375" customWidth="1"/>
    <col min="1516" max="1516" width="59.7109375" customWidth="1"/>
    <col min="1517" max="1518" width="11.5703125" customWidth="1"/>
    <col min="1519" max="1519" width="12.5703125" customWidth="1"/>
    <col min="1768" max="1768" width="6.85546875" customWidth="1"/>
    <col min="1769" max="1769" width="7.28515625" customWidth="1"/>
    <col min="1770" max="1770" width="9.28515625" customWidth="1"/>
    <col min="1771" max="1771" width="6.7109375" customWidth="1"/>
    <col min="1772" max="1772" width="59.7109375" customWidth="1"/>
    <col min="1773" max="1774" width="11.5703125" customWidth="1"/>
    <col min="1775" max="1775" width="12.5703125" customWidth="1"/>
    <col min="2024" max="2024" width="6.85546875" customWidth="1"/>
    <col min="2025" max="2025" width="7.28515625" customWidth="1"/>
    <col min="2026" max="2026" width="9.28515625" customWidth="1"/>
    <col min="2027" max="2027" width="6.7109375" customWidth="1"/>
    <col min="2028" max="2028" width="59.7109375" customWidth="1"/>
    <col min="2029" max="2030" width="11.5703125" customWidth="1"/>
    <col min="2031" max="2031" width="12.5703125" customWidth="1"/>
    <col min="2280" max="2280" width="6.85546875" customWidth="1"/>
    <col min="2281" max="2281" width="7.28515625" customWidth="1"/>
    <col min="2282" max="2282" width="9.28515625" customWidth="1"/>
    <col min="2283" max="2283" width="6.7109375" customWidth="1"/>
    <col min="2284" max="2284" width="59.7109375" customWidth="1"/>
    <col min="2285" max="2286" width="11.5703125" customWidth="1"/>
    <col min="2287" max="2287" width="12.5703125" customWidth="1"/>
    <col min="2536" max="2536" width="6.85546875" customWidth="1"/>
    <col min="2537" max="2537" width="7.28515625" customWidth="1"/>
    <col min="2538" max="2538" width="9.28515625" customWidth="1"/>
    <col min="2539" max="2539" width="6.7109375" customWidth="1"/>
    <col min="2540" max="2540" width="59.7109375" customWidth="1"/>
    <col min="2541" max="2542" width="11.5703125" customWidth="1"/>
    <col min="2543" max="2543" width="12.5703125" customWidth="1"/>
    <col min="2792" max="2792" width="6.85546875" customWidth="1"/>
    <col min="2793" max="2793" width="7.28515625" customWidth="1"/>
    <col min="2794" max="2794" width="9.28515625" customWidth="1"/>
    <col min="2795" max="2795" width="6.7109375" customWidth="1"/>
    <col min="2796" max="2796" width="59.7109375" customWidth="1"/>
    <col min="2797" max="2798" width="11.5703125" customWidth="1"/>
    <col min="2799" max="2799" width="12.5703125" customWidth="1"/>
    <col min="3048" max="3048" width="6.85546875" customWidth="1"/>
    <col min="3049" max="3049" width="7.28515625" customWidth="1"/>
    <col min="3050" max="3050" width="9.28515625" customWidth="1"/>
    <col min="3051" max="3051" width="6.7109375" customWidth="1"/>
    <col min="3052" max="3052" width="59.7109375" customWidth="1"/>
    <col min="3053" max="3054" width="11.5703125" customWidth="1"/>
    <col min="3055" max="3055" width="12.5703125" customWidth="1"/>
    <col min="3304" max="3304" width="6.85546875" customWidth="1"/>
    <col min="3305" max="3305" width="7.28515625" customWidth="1"/>
    <col min="3306" max="3306" width="9.28515625" customWidth="1"/>
    <col min="3307" max="3307" width="6.7109375" customWidth="1"/>
    <col min="3308" max="3308" width="59.7109375" customWidth="1"/>
    <col min="3309" max="3310" width="11.5703125" customWidth="1"/>
    <col min="3311" max="3311" width="12.5703125" customWidth="1"/>
    <col min="3560" max="3560" width="6.85546875" customWidth="1"/>
    <col min="3561" max="3561" width="7.28515625" customWidth="1"/>
    <col min="3562" max="3562" width="9.28515625" customWidth="1"/>
    <col min="3563" max="3563" width="6.7109375" customWidth="1"/>
    <col min="3564" max="3564" width="59.7109375" customWidth="1"/>
    <col min="3565" max="3566" width="11.5703125" customWidth="1"/>
    <col min="3567" max="3567" width="12.5703125" customWidth="1"/>
    <col min="3816" max="3816" width="6.85546875" customWidth="1"/>
    <col min="3817" max="3817" width="7.28515625" customWidth="1"/>
    <col min="3818" max="3818" width="9.28515625" customWidth="1"/>
    <col min="3819" max="3819" width="6.7109375" customWidth="1"/>
    <col min="3820" max="3820" width="59.7109375" customWidth="1"/>
    <col min="3821" max="3822" width="11.5703125" customWidth="1"/>
    <col min="3823" max="3823" width="12.5703125" customWidth="1"/>
    <col min="4072" max="4072" width="6.85546875" customWidth="1"/>
    <col min="4073" max="4073" width="7.28515625" customWidth="1"/>
    <col min="4074" max="4074" width="9.28515625" customWidth="1"/>
    <col min="4075" max="4075" width="6.7109375" customWidth="1"/>
    <col min="4076" max="4076" width="59.7109375" customWidth="1"/>
    <col min="4077" max="4078" width="11.5703125" customWidth="1"/>
    <col min="4079" max="4079" width="12.5703125" customWidth="1"/>
    <col min="4328" max="4328" width="6.85546875" customWidth="1"/>
    <col min="4329" max="4329" width="7.28515625" customWidth="1"/>
    <col min="4330" max="4330" width="9.28515625" customWidth="1"/>
    <col min="4331" max="4331" width="6.7109375" customWidth="1"/>
    <col min="4332" max="4332" width="59.7109375" customWidth="1"/>
    <col min="4333" max="4334" width="11.5703125" customWidth="1"/>
    <col min="4335" max="4335" width="12.5703125" customWidth="1"/>
    <col min="4584" max="4584" width="6.85546875" customWidth="1"/>
    <col min="4585" max="4585" width="7.28515625" customWidth="1"/>
    <col min="4586" max="4586" width="9.28515625" customWidth="1"/>
    <col min="4587" max="4587" width="6.7109375" customWidth="1"/>
    <col min="4588" max="4588" width="59.7109375" customWidth="1"/>
    <col min="4589" max="4590" width="11.5703125" customWidth="1"/>
    <col min="4591" max="4591" width="12.5703125" customWidth="1"/>
    <col min="4840" max="4840" width="6.85546875" customWidth="1"/>
    <col min="4841" max="4841" width="7.28515625" customWidth="1"/>
    <col min="4842" max="4842" width="9.28515625" customWidth="1"/>
    <col min="4843" max="4843" width="6.7109375" customWidth="1"/>
    <col min="4844" max="4844" width="59.7109375" customWidth="1"/>
    <col min="4845" max="4846" width="11.5703125" customWidth="1"/>
    <col min="4847" max="4847" width="12.5703125" customWidth="1"/>
    <col min="5096" max="5096" width="6.85546875" customWidth="1"/>
    <col min="5097" max="5097" width="7.28515625" customWidth="1"/>
    <col min="5098" max="5098" width="9.28515625" customWidth="1"/>
    <col min="5099" max="5099" width="6.7109375" customWidth="1"/>
    <col min="5100" max="5100" width="59.7109375" customWidth="1"/>
    <col min="5101" max="5102" width="11.5703125" customWidth="1"/>
    <col min="5103" max="5103" width="12.5703125" customWidth="1"/>
    <col min="5352" max="5352" width="6.85546875" customWidth="1"/>
    <col min="5353" max="5353" width="7.28515625" customWidth="1"/>
    <col min="5354" max="5354" width="9.28515625" customWidth="1"/>
    <col min="5355" max="5355" width="6.7109375" customWidth="1"/>
    <col min="5356" max="5356" width="59.7109375" customWidth="1"/>
    <col min="5357" max="5358" width="11.5703125" customWidth="1"/>
    <col min="5359" max="5359" width="12.5703125" customWidth="1"/>
    <col min="5608" max="5608" width="6.85546875" customWidth="1"/>
    <col min="5609" max="5609" width="7.28515625" customWidth="1"/>
    <col min="5610" max="5610" width="9.28515625" customWidth="1"/>
    <col min="5611" max="5611" width="6.7109375" customWidth="1"/>
    <col min="5612" max="5612" width="59.7109375" customWidth="1"/>
    <col min="5613" max="5614" width="11.5703125" customWidth="1"/>
    <col min="5615" max="5615" width="12.5703125" customWidth="1"/>
    <col min="5864" max="5864" width="6.85546875" customWidth="1"/>
    <col min="5865" max="5865" width="7.28515625" customWidth="1"/>
    <col min="5866" max="5866" width="9.28515625" customWidth="1"/>
    <col min="5867" max="5867" width="6.7109375" customWidth="1"/>
    <col min="5868" max="5868" width="59.7109375" customWidth="1"/>
    <col min="5869" max="5870" width="11.5703125" customWidth="1"/>
    <col min="5871" max="5871" width="12.5703125" customWidth="1"/>
    <col min="6120" max="6120" width="6.85546875" customWidth="1"/>
    <col min="6121" max="6121" width="7.28515625" customWidth="1"/>
    <col min="6122" max="6122" width="9.28515625" customWidth="1"/>
    <col min="6123" max="6123" width="6.7109375" customWidth="1"/>
    <col min="6124" max="6124" width="59.7109375" customWidth="1"/>
    <col min="6125" max="6126" width="11.5703125" customWidth="1"/>
    <col min="6127" max="6127" width="12.5703125" customWidth="1"/>
    <col min="6376" max="6376" width="6.85546875" customWidth="1"/>
    <col min="6377" max="6377" width="7.28515625" customWidth="1"/>
    <col min="6378" max="6378" width="9.28515625" customWidth="1"/>
    <col min="6379" max="6379" width="6.7109375" customWidth="1"/>
    <col min="6380" max="6380" width="59.7109375" customWidth="1"/>
    <col min="6381" max="6382" width="11.5703125" customWidth="1"/>
    <col min="6383" max="6383" width="12.5703125" customWidth="1"/>
    <col min="6632" max="6632" width="6.85546875" customWidth="1"/>
    <col min="6633" max="6633" width="7.28515625" customWidth="1"/>
    <col min="6634" max="6634" width="9.28515625" customWidth="1"/>
    <col min="6635" max="6635" width="6.7109375" customWidth="1"/>
    <col min="6636" max="6636" width="59.7109375" customWidth="1"/>
    <col min="6637" max="6638" width="11.5703125" customWidth="1"/>
    <col min="6639" max="6639" width="12.5703125" customWidth="1"/>
    <col min="6888" max="6888" width="6.85546875" customWidth="1"/>
    <col min="6889" max="6889" width="7.28515625" customWidth="1"/>
    <col min="6890" max="6890" width="9.28515625" customWidth="1"/>
    <col min="6891" max="6891" width="6.7109375" customWidth="1"/>
    <col min="6892" max="6892" width="59.7109375" customWidth="1"/>
    <col min="6893" max="6894" width="11.5703125" customWidth="1"/>
    <col min="6895" max="6895" width="12.5703125" customWidth="1"/>
    <col min="7144" max="7144" width="6.85546875" customWidth="1"/>
    <col min="7145" max="7145" width="7.28515625" customWidth="1"/>
    <col min="7146" max="7146" width="9.28515625" customWidth="1"/>
    <col min="7147" max="7147" width="6.7109375" customWidth="1"/>
    <col min="7148" max="7148" width="59.7109375" customWidth="1"/>
    <col min="7149" max="7150" width="11.5703125" customWidth="1"/>
    <col min="7151" max="7151" width="12.5703125" customWidth="1"/>
    <col min="7400" max="7400" width="6.85546875" customWidth="1"/>
    <col min="7401" max="7401" width="7.28515625" customWidth="1"/>
    <col min="7402" max="7402" width="9.28515625" customWidth="1"/>
    <col min="7403" max="7403" width="6.7109375" customWidth="1"/>
    <col min="7404" max="7404" width="59.7109375" customWidth="1"/>
    <col min="7405" max="7406" width="11.5703125" customWidth="1"/>
    <col min="7407" max="7407" width="12.5703125" customWidth="1"/>
    <col min="7656" max="7656" width="6.85546875" customWidth="1"/>
    <col min="7657" max="7657" width="7.28515625" customWidth="1"/>
    <col min="7658" max="7658" width="9.28515625" customWidth="1"/>
    <col min="7659" max="7659" width="6.7109375" customWidth="1"/>
    <col min="7660" max="7660" width="59.7109375" customWidth="1"/>
    <col min="7661" max="7662" width="11.5703125" customWidth="1"/>
    <col min="7663" max="7663" width="12.5703125" customWidth="1"/>
    <col min="7912" max="7912" width="6.85546875" customWidth="1"/>
    <col min="7913" max="7913" width="7.28515625" customWidth="1"/>
    <col min="7914" max="7914" width="9.28515625" customWidth="1"/>
    <col min="7915" max="7915" width="6.7109375" customWidth="1"/>
    <col min="7916" max="7916" width="59.7109375" customWidth="1"/>
    <col min="7917" max="7918" width="11.5703125" customWidth="1"/>
    <col min="7919" max="7919" width="12.5703125" customWidth="1"/>
    <col min="8168" max="8168" width="6.85546875" customWidth="1"/>
    <col min="8169" max="8169" width="7.28515625" customWidth="1"/>
    <col min="8170" max="8170" width="9.28515625" customWidth="1"/>
    <col min="8171" max="8171" width="6.7109375" customWidth="1"/>
    <col min="8172" max="8172" width="59.7109375" customWidth="1"/>
    <col min="8173" max="8174" width="11.5703125" customWidth="1"/>
    <col min="8175" max="8175" width="12.5703125" customWidth="1"/>
    <col min="8424" max="8424" width="6.85546875" customWidth="1"/>
    <col min="8425" max="8425" width="7.28515625" customWidth="1"/>
    <col min="8426" max="8426" width="9.28515625" customWidth="1"/>
    <col min="8427" max="8427" width="6.7109375" customWidth="1"/>
    <col min="8428" max="8428" width="59.7109375" customWidth="1"/>
    <col min="8429" max="8430" width="11.5703125" customWidth="1"/>
    <col min="8431" max="8431" width="12.5703125" customWidth="1"/>
    <col min="8680" max="8680" width="6.85546875" customWidth="1"/>
    <col min="8681" max="8681" width="7.28515625" customWidth="1"/>
    <col min="8682" max="8682" width="9.28515625" customWidth="1"/>
    <col min="8683" max="8683" width="6.7109375" customWidth="1"/>
    <col min="8684" max="8684" width="59.7109375" customWidth="1"/>
    <col min="8685" max="8686" width="11.5703125" customWidth="1"/>
    <col min="8687" max="8687" width="12.5703125" customWidth="1"/>
    <col min="8936" max="8936" width="6.85546875" customWidth="1"/>
    <col min="8937" max="8937" width="7.28515625" customWidth="1"/>
    <col min="8938" max="8938" width="9.28515625" customWidth="1"/>
    <col min="8939" max="8939" width="6.7109375" customWidth="1"/>
    <col min="8940" max="8940" width="59.7109375" customWidth="1"/>
    <col min="8941" max="8942" width="11.5703125" customWidth="1"/>
    <col min="8943" max="8943" width="12.5703125" customWidth="1"/>
    <col min="9192" max="9192" width="6.85546875" customWidth="1"/>
    <col min="9193" max="9193" width="7.28515625" customWidth="1"/>
    <col min="9194" max="9194" width="9.28515625" customWidth="1"/>
    <col min="9195" max="9195" width="6.7109375" customWidth="1"/>
    <col min="9196" max="9196" width="59.7109375" customWidth="1"/>
    <col min="9197" max="9198" width="11.5703125" customWidth="1"/>
    <col min="9199" max="9199" width="12.5703125" customWidth="1"/>
    <col min="9448" max="9448" width="6.85546875" customWidth="1"/>
    <col min="9449" max="9449" width="7.28515625" customWidth="1"/>
    <col min="9450" max="9450" width="9.28515625" customWidth="1"/>
    <col min="9451" max="9451" width="6.7109375" customWidth="1"/>
    <col min="9452" max="9452" width="59.7109375" customWidth="1"/>
    <col min="9453" max="9454" width="11.5703125" customWidth="1"/>
    <col min="9455" max="9455" width="12.5703125" customWidth="1"/>
    <col min="9704" max="9704" width="6.85546875" customWidth="1"/>
    <col min="9705" max="9705" width="7.28515625" customWidth="1"/>
    <col min="9706" max="9706" width="9.28515625" customWidth="1"/>
    <col min="9707" max="9707" width="6.7109375" customWidth="1"/>
    <col min="9708" max="9708" width="59.7109375" customWidth="1"/>
    <col min="9709" max="9710" width="11.5703125" customWidth="1"/>
    <col min="9711" max="9711" width="12.5703125" customWidth="1"/>
    <col min="9960" max="9960" width="6.85546875" customWidth="1"/>
    <col min="9961" max="9961" width="7.28515625" customWidth="1"/>
    <col min="9962" max="9962" width="9.28515625" customWidth="1"/>
    <col min="9963" max="9963" width="6.7109375" customWidth="1"/>
    <col min="9964" max="9964" width="59.7109375" customWidth="1"/>
    <col min="9965" max="9966" width="11.5703125" customWidth="1"/>
    <col min="9967" max="9967" width="12.5703125" customWidth="1"/>
    <col min="10216" max="10216" width="6.85546875" customWidth="1"/>
    <col min="10217" max="10217" width="7.28515625" customWidth="1"/>
    <col min="10218" max="10218" width="9.28515625" customWidth="1"/>
    <col min="10219" max="10219" width="6.7109375" customWidth="1"/>
    <col min="10220" max="10220" width="59.7109375" customWidth="1"/>
    <col min="10221" max="10222" width="11.5703125" customWidth="1"/>
    <col min="10223" max="10223" width="12.5703125" customWidth="1"/>
    <col min="10472" max="10472" width="6.85546875" customWidth="1"/>
    <col min="10473" max="10473" width="7.28515625" customWidth="1"/>
    <col min="10474" max="10474" width="9.28515625" customWidth="1"/>
    <col min="10475" max="10475" width="6.7109375" customWidth="1"/>
    <col min="10476" max="10476" width="59.7109375" customWidth="1"/>
    <col min="10477" max="10478" width="11.5703125" customWidth="1"/>
    <col min="10479" max="10479" width="12.5703125" customWidth="1"/>
    <col min="10728" max="10728" width="6.85546875" customWidth="1"/>
    <col min="10729" max="10729" width="7.28515625" customWidth="1"/>
    <col min="10730" max="10730" width="9.28515625" customWidth="1"/>
    <col min="10731" max="10731" width="6.7109375" customWidth="1"/>
    <col min="10732" max="10732" width="59.7109375" customWidth="1"/>
    <col min="10733" max="10734" width="11.5703125" customWidth="1"/>
    <col min="10735" max="10735" width="12.5703125" customWidth="1"/>
    <col min="10984" max="10984" width="6.85546875" customWidth="1"/>
    <col min="10985" max="10985" width="7.28515625" customWidth="1"/>
    <col min="10986" max="10986" width="9.28515625" customWidth="1"/>
    <col min="10987" max="10987" width="6.7109375" customWidth="1"/>
    <col min="10988" max="10988" width="59.7109375" customWidth="1"/>
    <col min="10989" max="10990" width="11.5703125" customWidth="1"/>
    <col min="10991" max="10991" width="12.5703125" customWidth="1"/>
    <col min="11240" max="11240" width="6.85546875" customWidth="1"/>
    <col min="11241" max="11241" width="7.28515625" customWidth="1"/>
    <col min="11242" max="11242" width="9.28515625" customWidth="1"/>
    <col min="11243" max="11243" width="6.7109375" customWidth="1"/>
    <col min="11244" max="11244" width="59.7109375" customWidth="1"/>
    <col min="11245" max="11246" width="11.5703125" customWidth="1"/>
    <col min="11247" max="11247" width="12.5703125" customWidth="1"/>
    <col min="11496" max="11496" width="6.85546875" customWidth="1"/>
    <col min="11497" max="11497" width="7.28515625" customWidth="1"/>
    <col min="11498" max="11498" width="9.28515625" customWidth="1"/>
    <col min="11499" max="11499" width="6.7109375" customWidth="1"/>
    <col min="11500" max="11500" width="59.7109375" customWidth="1"/>
    <col min="11501" max="11502" width="11.5703125" customWidth="1"/>
    <col min="11503" max="11503" width="12.5703125" customWidth="1"/>
    <col min="11752" max="11752" width="6.85546875" customWidth="1"/>
    <col min="11753" max="11753" width="7.28515625" customWidth="1"/>
    <col min="11754" max="11754" width="9.28515625" customWidth="1"/>
    <col min="11755" max="11755" width="6.7109375" customWidth="1"/>
    <col min="11756" max="11756" width="59.7109375" customWidth="1"/>
    <col min="11757" max="11758" width="11.5703125" customWidth="1"/>
    <col min="11759" max="11759" width="12.5703125" customWidth="1"/>
    <col min="12008" max="12008" width="6.85546875" customWidth="1"/>
    <col min="12009" max="12009" width="7.28515625" customWidth="1"/>
    <col min="12010" max="12010" width="9.28515625" customWidth="1"/>
    <col min="12011" max="12011" width="6.7109375" customWidth="1"/>
    <col min="12012" max="12012" width="59.7109375" customWidth="1"/>
    <col min="12013" max="12014" width="11.5703125" customWidth="1"/>
    <col min="12015" max="12015" width="12.5703125" customWidth="1"/>
    <col min="12264" max="12264" width="6.85546875" customWidth="1"/>
    <col min="12265" max="12265" width="7.28515625" customWidth="1"/>
    <col min="12266" max="12266" width="9.28515625" customWidth="1"/>
    <col min="12267" max="12267" width="6.7109375" customWidth="1"/>
    <col min="12268" max="12268" width="59.7109375" customWidth="1"/>
    <col min="12269" max="12270" width="11.5703125" customWidth="1"/>
    <col min="12271" max="12271" width="12.5703125" customWidth="1"/>
    <col min="12520" max="12520" width="6.85546875" customWidth="1"/>
    <col min="12521" max="12521" width="7.28515625" customWidth="1"/>
    <col min="12522" max="12522" width="9.28515625" customWidth="1"/>
    <col min="12523" max="12523" width="6.7109375" customWidth="1"/>
    <col min="12524" max="12524" width="59.7109375" customWidth="1"/>
    <col min="12525" max="12526" width="11.5703125" customWidth="1"/>
    <col min="12527" max="12527" width="12.5703125" customWidth="1"/>
    <col min="12776" max="12776" width="6.85546875" customWidth="1"/>
    <col min="12777" max="12777" width="7.28515625" customWidth="1"/>
    <col min="12778" max="12778" width="9.28515625" customWidth="1"/>
    <col min="12779" max="12779" width="6.7109375" customWidth="1"/>
    <col min="12780" max="12780" width="59.7109375" customWidth="1"/>
    <col min="12781" max="12782" width="11.5703125" customWidth="1"/>
    <col min="12783" max="12783" width="12.5703125" customWidth="1"/>
    <col min="13032" max="13032" width="6.85546875" customWidth="1"/>
    <col min="13033" max="13033" width="7.28515625" customWidth="1"/>
    <col min="13034" max="13034" width="9.28515625" customWidth="1"/>
    <col min="13035" max="13035" width="6.7109375" customWidth="1"/>
    <col min="13036" max="13036" width="59.7109375" customWidth="1"/>
    <col min="13037" max="13038" width="11.5703125" customWidth="1"/>
    <col min="13039" max="13039" width="12.5703125" customWidth="1"/>
    <col min="13288" max="13288" width="6.85546875" customWidth="1"/>
    <col min="13289" max="13289" width="7.28515625" customWidth="1"/>
    <col min="13290" max="13290" width="9.28515625" customWidth="1"/>
    <col min="13291" max="13291" width="6.7109375" customWidth="1"/>
    <col min="13292" max="13292" width="59.7109375" customWidth="1"/>
    <col min="13293" max="13294" width="11.5703125" customWidth="1"/>
    <col min="13295" max="13295" width="12.5703125" customWidth="1"/>
    <col min="13544" max="13544" width="6.85546875" customWidth="1"/>
    <col min="13545" max="13545" width="7.28515625" customWidth="1"/>
    <col min="13546" max="13546" width="9.28515625" customWidth="1"/>
    <col min="13547" max="13547" width="6.7109375" customWidth="1"/>
    <col min="13548" max="13548" width="59.7109375" customWidth="1"/>
    <col min="13549" max="13550" width="11.5703125" customWidth="1"/>
    <col min="13551" max="13551" width="12.5703125" customWidth="1"/>
    <col min="13800" max="13800" width="6.85546875" customWidth="1"/>
    <col min="13801" max="13801" width="7.28515625" customWidth="1"/>
    <col min="13802" max="13802" width="9.28515625" customWidth="1"/>
    <col min="13803" max="13803" width="6.7109375" customWidth="1"/>
    <col min="13804" max="13804" width="59.7109375" customWidth="1"/>
    <col min="13805" max="13806" width="11.5703125" customWidth="1"/>
    <col min="13807" max="13807" width="12.5703125" customWidth="1"/>
    <col min="14056" max="14056" width="6.85546875" customWidth="1"/>
    <col min="14057" max="14057" width="7.28515625" customWidth="1"/>
    <col min="14058" max="14058" width="9.28515625" customWidth="1"/>
    <col min="14059" max="14059" width="6.7109375" customWidth="1"/>
    <col min="14060" max="14060" width="59.7109375" customWidth="1"/>
    <col min="14061" max="14062" width="11.5703125" customWidth="1"/>
    <col min="14063" max="14063" width="12.5703125" customWidth="1"/>
    <col min="14312" max="14312" width="6.85546875" customWidth="1"/>
    <col min="14313" max="14313" width="7.28515625" customWidth="1"/>
    <col min="14314" max="14314" width="9.28515625" customWidth="1"/>
    <col min="14315" max="14315" width="6.7109375" customWidth="1"/>
    <col min="14316" max="14316" width="59.7109375" customWidth="1"/>
    <col min="14317" max="14318" width="11.5703125" customWidth="1"/>
    <col min="14319" max="14319" width="12.5703125" customWidth="1"/>
    <col min="14568" max="14568" width="6.85546875" customWidth="1"/>
    <col min="14569" max="14569" width="7.28515625" customWidth="1"/>
    <col min="14570" max="14570" width="9.28515625" customWidth="1"/>
    <col min="14571" max="14571" width="6.7109375" customWidth="1"/>
    <col min="14572" max="14572" width="59.7109375" customWidth="1"/>
    <col min="14573" max="14574" width="11.5703125" customWidth="1"/>
    <col min="14575" max="14575" width="12.5703125" customWidth="1"/>
    <col min="14824" max="14824" width="6.85546875" customWidth="1"/>
    <col min="14825" max="14825" width="7.28515625" customWidth="1"/>
    <col min="14826" max="14826" width="9.28515625" customWidth="1"/>
    <col min="14827" max="14827" width="6.7109375" customWidth="1"/>
    <col min="14828" max="14828" width="59.7109375" customWidth="1"/>
    <col min="14829" max="14830" width="11.5703125" customWidth="1"/>
    <col min="14831" max="14831" width="12.5703125" customWidth="1"/>
    <col min="15080" max="15080" width="6.85546875" customWidth="1"/>
    <col min="15081" max="15081" width="7.28515625" customWidth="1"/>
    <col min="15082" max="15082" width="9.28515625" customWidth="1"/>
    <col min="15083" max="15083" width="6.7109375" customWidth="1"/>
    <col min="15084" max="15084" width="59.7109375" customWidth="1"/>
    <col min="15085" max="15086" width="11.5703125" customWidth="1"/>
    <col min="15087" max="15087" width="12.5703125" customWidth="1"/>
    <col min="15336" max="15336" width="6.85546875" customWidth="1"/>
    <col min="15337" max="15337" width="7.28515625" customWidth="1"/>
    <col min="15338" max="15338" width="9.28515625" customWidth="1"/>
    <col min="15339" max="15339" width="6.7109375" customWidth="1"/>
    <col min="15340" max="15340" width="59.7109375" customWidth="1"/>
    <col min="15341" max="15342" width="11.5703125" customWidth="1"/>
    <col min="15343" max="15343" width="12.5703125" customWidth="1"/>
    <col min="15592" max="15592" width="6.85546875" customWidth="1"/>
    <col min="15593" max="15593" width="7.28515625" customWidth="1"/>
    <col min="15594" max="15594" width="9.28515625" customWidth="1"/>
    <col min="15595" max="15595" width="6.7109375" customWidth="1"/>
    <col min="15596" max="15596" width="59.7109375" customWidth="1"/>
    <col min="15597" max="15598" width="11.5703125" customWidth="1"/>
    <col min="15599" max="15599" width="12.5703125" customWidth="1"/>
    <col min="15848" max="15848" width="6.85546875" customWidth="1"/>
    <col min="15849" max="15849" width="7.28515625" customWidth="1"/>
    <col min="15850" max="15850" width="9.28515625" customWidth="1"/>
    <col min="15851" max="15851" width="6.7109375" customWidth="1"/>
    <col min="15852" max="15852" width="59.7109375" customWidth="1"/>
    <col min="15853" max="15854" width="11.5703125" customWidth="1"/>
    <col min="15855" max="15855" width="12.5703125" customWidth="1"/>
    <col min="16104" max="16104" width="6.85546875" customWidth="1"/>
    <col min="16105" max="16105" width="7.28515625" customWidth="1"/>
    <col min="16106" max="16106" width="9.28515625" customWidth="1"/>
    <col min="16107" max="16107" width="6.7109375" customWidth="1"/>
    <col min="16108" max="16108" width="59.7109375" customWidth="1"/>
    <col min="16109" max="16110" width="11.5703125" customWidth="1"/>
    <col min="16111" max="16111" width="12.5703125" customWidth="1"/>
  </cols>
  <sheetData>
    <row r="1" spans="1:8" s="67" customFormat="1">
      <c r="A1" s="70"/>
      <c r="B1" s="68"/>
      <c r="C1" s="68"/>
      <c r="D1" s="69"/>
      <c r="E1" s="68"/>
      <c r="F1" s="89"/>
      <c r="G1" s="109"/>
      <c r="H1" s="109"/>
    </row>
    <row r="2" spans="1:8" s="29" customFormat="1" ht="45.75" customHeight="1">
      <c r="A2" s="55" t="s">
        <v>329</v>
      </c>
      <c r="B2" s="62" t="s">
        <v>182</v>
      </c>
      <c r="C2" s="63" t="s">
        <v>331</v>
      </c>
      <c r="D2" s="61" t="s">
        <v>330</v>
      </c>
      <c r="E2" s="56" t="s">
        <v>328</v>
      </c>
      <c r="F2" s="80" t="s">
        <v>452</v>
      </c>
      <c r="G2" s="80" t="s">
        <v>475</v>
      </c>
      <c r="H2" s="110" t="s">
        <v>462</v>
      </c>
    </row>
    <row r="3" spans="1:8" s="29" customFormat="1" ht="12.75">
      <c r="A3" s="43">
        <v>1</v>
      </c>
      <c r="B3" s="43">
        <v>2</v>
      </c>
      <c r="C3" s="43">
        <v>3</v>
      </c>
      <c r="D3" s="43">
        <v>4</v>
      </c>
      <c r="E3" s="43">
        <v>5</v>
      </c>
      <c r="F3" s="12">
        <v>6</v>
      </c>
      <c r="G3" s="12">
        <v>7</v>
      </c>
      <c r="H3" s="12">
        <v>8</v>
      </c>
    </row>
    <row r="4" spans="1:8" s="29" customFormat="1" ht="24">
      <c r="A4" s="11" t="s">
        <v>418</v>
      </c>
      <c r="B4" s="14"/>
      <c r="C4" s="14"/>
      <c r="D4" s="15"/>
      <c r="E4" s="59" t="s">
        <v>430</v>
      </c>
      <c r="F4" s="82"/>
      <c r="G4" s="111"/>
      <c r="H4" s="111"/>
    </row>
    <row r="5" spans="1:8" s="21" customFormat="1" ht="13.5">
      <c r="A5" s="18"/>
      <c r="B5" s="18"/>
      <c r="C5" s="18">
        <v>610000</v>
      </c>
      <c r="D5" s="19">
        <v>1</v>
      </c>
      <c r="E5" s="18" t="s">
        <v>183</v>
      </c>
      <c r="F5" s="83">
        <f t="shared" ref="F5:G5" si="0">SUM(F6)</f>
        <v>68500</v>
      </c>
      <c r="G5" s="101">
        <f t="shared" si="0"/>
        <v>108248.20999999999</v>
      </c>
      <c r="H5" s="101">
        <f>SUM(G5/(F5/100))</f>
        <v>158.02658394160582</v>
      </c>
    </row>
    <row r="6" spans="1:8" s="25" customFormat="1" ht="13.5">
      <c r="A6" s="22"/>
      <c r="B6" s="47"/>
      <c r="C6" s="22">
        <v>613000</v>
      </c>
      <c r="D6" s="23" t="s">
        <v>10</v>
      </c>
      <c r="E6" s="22" t="s">
        <v>184</v>
      </c>
      <c r="F6" s="84">
        <f>SUM(F7:F9)</f>
        <v>68500</v>
      </c>
      <c r="G6" s="102">
        <f>SUM(G7:G9)</f>
        <v>108248.20999999999</v>
      </c>
      <c r="H6" s="101">
        <f t="shared" ref="H6:H14" si="1">SUM(G6/(F6/100))</f>
        <v>158.02658394160582</v>
      </c>
    </row>
    <row r="7" spans="1:8" s="29" customFormat="1" ht="13.5">
      <c r="A7" s="26"/>
      <c r="B7" s="45" t="s">
        <v>191</v>
      </c>
      <c r="C7" s="26">
        <v>613100</v>
      </c>
      <c r="D7" s="27" t="s">
        <v>12</v>
      </c>
      <c r="E7" s="26" t="s">
        <v>186</v>
      </c>
      <c r="F7" s="86">
        <v>1000</v>
      </c>
      <c r="G7" s="104">
        <v>0</v>
      </c>
      <c r="H7" s="101">
        <f t="shared" si="1"/>
        <v>0</v>
      </c>
    </row>
    <row r="8" spans="1:8" s="29" customFormat="1" ht="13.5">
      <c r="A8" s="26"/>
      <c r="B8" s="48" t="s">
        <v>191</v>
      </c>
      <c r="C8" s="26">
        <v>613900</v>
      </c>
      <c r="D8" s="27" t="s">
        <v>20</v>
      </c>
      <c r="E8" s="26" t="s">
        <v>187</v>
      </c>
      <c r="F8" s="86">
        <v>22500</v>
      </c>
      <c r="G8" s="104">
        <v>11087.87</v>
      </c>
      <c r="H8" s="101">
        <f t="shared" si="1"/>
        <v>49.279422222222223</v>
      </c>
    </row>
    <row r="9" spans="1:8" s="29" customFormat="1" ht="13.5">
      <c r="A9" s="26"/>
      <c r="B9" s="48" t="s">
        <v>191</v>
      </c>
      <c r="C9" s="26">
        <v>613900</v>
      </c>
      <c r="D9" s="27" t="s">
        <v>23</v>
      </c>
      <c r="E9" s="26" t="s">
        <v>327</v>
      </c>
      <c r="F9" s="86">
        <v>45000</v>
      </c>
      <c r="G9" s="104">
        <v>97160.34</v>
      </c>
      <c r="H9" s="101">
        <f t="shared" si="1"/>
        <v>215.91186666666667</v>
      </c>
    </row>
    <row r="10" spans="1:8" s="25" customFormat="1" ht="13.5">
      <c r="A10" s="22"/>
      <c r="B10" s="47"/>
      <c r="C10" s="22">
        <v>821000</v>
      </c>
      <c r="D10" s="23">
        <v>2</v>
      </c>
      <c r="E10" s="57" t="s">
        <v>214</v>
      </c>
      <c r="F10" s="84">
        <f>SUM(F11:F13)</f>
        <v>68000</v>
      </c>
      <c r="G10" s="102">
        <f t="shared" ref="G10" si="2">SUM(G11:G13)</f>
        <v>32742.45</v>
      </c>
      <c r="H10" s="101">
        <f t="shared" si="1"/>
        <v>48.15066176470588</v>
      </c>
    </row>
    <row r="11" spans="1:8" s="29" customFormat="1" ht="13.5" hidden="1">
      <c r="A11" s="26"/>
      <c r="B11" s="48"/>
      <c r="C11" s="26"/>
      <c r="D11" s="27"/>
      <c r="E11" s="26"/>
      <c r="F11" s="86"/>
      <c r="G11" s="104"/>
      <c r="H11" s="101" t="e">
        <f t="shared" si="1"/>
        <v>#DIV/0!</v>
      </c>
    </row>
    <row r="12" spans="1:8" s="29" customFormat="1" ht="13.5">
      <c r="A12" s="26"/>
      <c r="B12" s="48" t="s">
        <v>189</v>
      </c>
      <c r="C12" s="26">
        <v>821500</v>
      </c>
      <c r="D12" s="27" t="s">
        <v>54</v>
      </c>
      <c r="E12" s="26" t="s">
        <v>342</v>
      </c>
      <c r="F12" s="86">
        <v>60000</v>
      </c>
      <c r="G12" s="104">
        <v>32742.45</v>
      </c>
      <c r="H12" s="101">
        <f t="shared" si="1"/>
        <v>54.570750000000004</v>
      </c>
    </row>
    <row r="13" spans="1:8" s="29" customFormat="1" ht="13.5">
      <c r="A13" s="26"/>
      <c r="B13" s="48" t="s">
        <v>189</v>
      </c>
      <c r="C13" s="26">
        <v>821500</v>
      </c>
      <c r="D13" s="27" t="s">
        <v>72</v>
      </c>
      <c r="E13" s="26" t="s">
        <v>357</v>
      </c>
      <c r="F13" s="86">
        <v>8000</v>
      </c>
      <c r="G13" s="104">
        <v>0</v>
      </c>
      <c r="H13" s="101">
        <f t="shared" ref="H13" si="3">SUM(G13/(F13/100))</f>
        <v>0</v>
      </c>
    </row>
    <row r="14" spans="1:8" s="29" customFormat="1" ht="13.5">
      <c r="A14" s="26"/>
      <c r="B14" s="26"/>
      <c r="C14" s="26"/>
      <c r="D14" s="27"/>
      <c r="E14" s="57" t="s">
        <v>431</v>
      </c>
      <c r="F14" s="84">
        <f>SUM(F5+F10)</f>
        <v>136500</v>
      </c>
      <c r="G14" s="102">
        <f>SUM(G5+G10)</f>
        <v>140990.66</v>
      </c>
      <c r="H14" s="101">
        <f t="shared" si="1"/>
        <v>103.28986080586081</v>
      </c>
    </row>
    <row r="15" spans="1:8" s="29" customFormat="1" ht="12.75">
      <c r="A15" s="11" t="s">
        <v>419</v>
      </c>
      <c r="B15" s="14"/>
      <c r="C15" s="14"/>
      <c r="D15" s="15"/>
      <c r="E15" s="58" t="s">
        <v>432</v>
      </c>
      <c r="F15" s="82"/>
      <c r="G15" s="111"/>
      <c r="H15" s="111"/>
    </row>
    <row r="16" spans="1:8" s="21" customFormat="1" ht="13.5">
      <c r="A16" s="18"/>
      <c r="B16" s="46"/>
      <c r="C16" s="18">
        <v>610000</v>
      </c>
      <c r="D16" s="19">
        <v>1</v>
      </c>
      <c r="E16" s="18" t="s">
        <v>183</v>
      </c>
      <c r="F16" s="83">
        <f>SUM(F17+F23)</f>
        <v>1349600</v>
      </c>
      <c r="G16" s="101">
        <f>SUM(G17+G23)</f>
        <v>1279485.1800000002</v>
      </c>
      <c r="H16" s="101">
        <f t="shared" ref="H16:H32" si="4">SUM(G16/(F16/100))</f>
        <v>94.804770302311809</v>
      </c>
    </row>
    <row r="17" spans="1:8" s="25" customFormat="1" ht="13.5">
      <c r="A17" s="22"/>
      <c r="B17" s="47"/>
      <c r="C17" s="22">
        <v>613000</v>
      </c>
      <c r="D17" s="23" t="s">
        <v>10</v>
      </c>
      <c r="E17" s="22" t="s">
        <v>184</v>
      </c>
      <c r="F17" s="84">
        <f>SUM(F18:F22)</f>
        <v>292500</v>
      </c>
      <c r="G17" s="102">
        <f>SUM(G18:G22)</f>
        <v>290113.77</v>
      </c>
      <c r="H17" s="101">
        <f t="shared" si="4"/>
        <v>99.184194871794872</v>
      </c>
    </row>
    <row r="18" spans="1:8" s="29" customFormat="1" ht="13.5">
      <c r="A18" s="26"/>
      <c r="B18" s="48" t="s">
        <v>189</v>
      </c>
      <c r="C18" s="26">
        <v>613100</v>
      </c>
      <c r="D18" s="27" t="s">
        <v>12</v>
      </c>
      <c r="E18" s="26" t="s">
        <v>186</v>
      </c>
      <c r="F18" s="86">
        <v>1000</v>
      </c>
      <c r="G18" s="104">
        <v>300</v>
      </c>
      <c r="H18" s="101">
        <f t="shared" si="4"/>
        <v>30</v>
      </c>
    </row>
    <row r="19" spans="1:8" s="29" customFormat="1" ht="13.5">
      <c r="A19" s="26"/>
      <c r="B19" s="48" t="s">
        <v>191</v>
      </c>
      <c r="C19" s="26">
        <v>613700</v>
      </c>
      <c r="D19" s="27" t="s">
        <v>20</v>
      </c>
      <c r="E19" s="26" t="s">
        <v>451</v>
      </c>
      <c r="F19" s="86">
        <v>183000</v>
      </c>
      <c r="G19" s="104">
        <v>183427.92</v>
      </c>
      <c r="H19" s="101">
        <f t="shared" si="4"/>
        <v>100.23383606557378</v>
      </c>
    </row>
    <row r="20" spans="1:8" s="29" customFormat="1" ht="13.5">
      <c r="A20" s="26"/>
      <c r="B20" s="48" t="s">
        <v>189</v>
      </c>
      <c r="C20" s="26">
        <v>613800</v>
      </c>
      <c r="D20" s="27" t="s">
        <v>23</v>
      </c>
      <c r="E20" s="26" t="s">
        <v>190</v>
      </c>
      <c r="F20" s="86">
        <v>13500</v>
      </c>
      <c r="G20" s="104">
        <v>9076.09</v>
      </c>
      <c r="H20" s="101">
        <f t="shared" si="4"/>
        <v>67.230296296296302</v>
      </c>
    </row>
    <row r="21" spans="1:8" s="29" customFormat="1" ht="13.5">
      <c r="A21" s="26"/>
      <c r="B21" s="48" t="s">
        <v>206</v>
      </c>
      <c r="C21" s="26">
        <v>613900</v>
      </c>
      <c r="D21" s="27" t="s">
        <v>192</v>
      </c>
      <c r="E21" s="26" t="s">
        <v>220</v>
      </c>
      <c r="F21" s="86">
        <v>70000</v>
      </c>
      <c r="G21" s="104">
        <v>66480.350000000006</v>
      </c>
      <c r="H21" s="101">
        <f t="shared" si="4"/>
        <v>94.971928571428577</v>
      </c>
    </row>
    <row r="22" spans="1:8" s="29" customFormat="1" ht="13.5">
      <c r="A22" s="26"/>
      <c r="B22" s="48" t="s">
        <v>189</v>
      </c>
      <c r="C22" s="26">
        <v>613900</v>
      </c>
      <c r="D22" s="27" t="s">
        <v>193</v>
      </c>
      <c r="E22" s="26" t="s">
        <v>187</v>
      </c>
      <c r="F22" s="86">
        <v>25000</v>
      </c>
      <c r="G22" s="104">
        <v>30829.41</v>
      </c>
      <c r="H22" s="101">
        <f t="shared" si="4"/>
        <v>123.31764</v>
      </c>
    </row>
    <row r="23" spans="1:8" s="25" customFormat="1" ht="13.5" customHeight="1">
      <c r="A23" s="22"/>
      <c r="B23" s="47"/>
      <c r="C23" s="22">
        <v>614000</v>
      </c>
      <c r="D23" s="23" t="s">
        <v>29</v>
      </c>
      <c r="E23" s="22" t="s">
        <v>197</v>
      </c>
      <c r="F23" s="84">
        <f>SUM(F24:F31)</f>
        <v>1057100</v>
      </c>
      <c r="G23" s="102">
        <f>SUM(G24:G31)</f>
        <v>989371.41</v>
      </c>
      <c r="H23" s="101">
        <f t="shared" si="4"/>
        <v>93.592981742503071</v>
      </c>
    </row>
    <row r="24" spans="1:8" s="29" customFormat="1" ht="13.5">
      <c r="A24" s="26"/>
      <c r="B24" s="48" t="s">
        <v>198</v>
      </c>
      <c r="C24" s="26">
        <v>614400</v>
      </c>
      <c r="D24" s="27" t="s">
        <v>31</v>
      </c>
      <c r="E24" s="26" t="s">
        <v>200</v>
      </c>
      <c r="F24" s="86">
        <v>10000</v>
      </c>
      <c r="G24" s="104">
        <v>0</v>
      </c>
      <c r="H24" s="101">
        <f t="shared" si="4"/>
        <v>0</v>
      </c>
    </row>
    <row r="25" spans="1:8" s="29" customFormat="1" ht="13.5">
      <c r="A25" s="26"/>
      <c r="B25" s="48" t="s">
        <v>189</v>
      </c>
      <c r="C25" s="26">
        <v>614400</v>
      </c>
      <c r="D25" s="27" t="s">
        <v>199</v>
      </c>
      <c r="E25" s="26" t="s">
        <v>386</v>
      </c>
      <c r="F25" s="86">
        <v>135000</v>
      </c>
      <c r="G25" s="104">
        <v>135000</v>
      </c>
      <c r="H25" s="101">
        <f t="shared" ref="H25" si="5">SUM(G25/(F25/100))</f>
        <v>100</v>
      </c>
    </row>
    <row r="26" spans="1:8" s="29" customFormat="1" ht="13.5">
      <c r="A26" s="26"/>
      <c r="B26" s="48" t="s">
        <v>189</v>
      </c>
      <c r="C26" s="26">
        <v>614400</v>
      </c>
      <c r="D26" s="27" t="s">
        <v>202</v>
      </c>
      <c r="E26" s="26" t="s">
        <v>465</v>
      </c>
      <c r="F26" s="86">
        <v>100000</v>
      </c>
      <c r="G26" s="104">
        <v>100000</v>
      </c>
      <c r="H26" s="101">
        <f>SUM(G26/(F26/100))</f>
        <v>100</v>
      </c>
    </row>
    <row r="27" spans="1:8" s="29" customFormat="1" ht="13.5">
      <c r="A27" s="26"/>
      <c r="B27" s="48" t="s">
        <v>201</v>
      </c>
      <c r="C27" s="26">
        <v>614500</v>
      </c>
      <c r="D27" s="27" t="s">
        <v>204</v>
      </c>
      <c r="E27" s="26" t="s">
        <v>203</v>
      </c>
      <c r="F27" s="86">
        <v>500000</v>
      </c>
      <c r="G27" s="104">
        <v>500000</v>
      </c>
      <c r="H27" s="101">
        <f t="shared" si="4"/>
        <v>100</v>
      </c>
    </row>
    <row r="28" spans="1:8" s="29" customFormat="1" ht="13.5">
      <c r="A28" s="26"/>
      <c r="B28" s="48" t="s">
        <v>189</v>
      </c>
      <c r="C28" s="26">
        <v>614500</v>
      </c>
      <c r="D28" s="27" t="s">
        <v>207</v>
      </c>
      <c r="E28" s="26" t="s">
        <v>205</v>
      </c>
      <c r="F28" s="86">
        <v>180000</v>
      </c>
      <c r="G28" s="104">
        <v>114885</v>
      </c>
      <c r="H28" s="101">
        <f t="shared" si="4"/>
        <v>63.825000000000003</v>
      </c>
    </row>
    <row r="29" spans="1:8" s="29" customFormat="1" ht="13.5">
      <c r="A29" s="26"/>
      <c r="B29" s="48" t="s">
        <v>206</v>
      </c>
      <c r="C29" s="26">
        <v>614800</v>
      </c>
      <c r="D29" s="27" t="s">
        <v>210</v>
      </c>
      <c r="E29" s="26" t="s">
        <v>208</v>
      </c>
      <c r="F29" s="86">
        <v>45000</v>
      </c>
      <c r="G29" s="104">
        <v>54690.41</v>
      </c>
      <c r="H29" s="101">
        <f t="shared" si="4"/>
        <v>121.53424444444445</v>
      </c>
    </row>
    <row r="30" spans="1:8" s="29" customFormat="1" ht="13.5">
      <c r="A30" s="26"/>
      <c r="B30" s="48" t="s">
        <v>209</v>
      </c>
      <c r="C30" s="26">
        <v>614800</v>
      </c>
      <c r="D30" s="27" t="s">
        <v>212</v>
      </c>
      <c r="E30" s="26" t="s">
        <v>211</v>
      </c>
      <c r="F30" s="86">
        <v>72100</v>
      </c>
      <c r="G30" s="104">
        <v>73098.960000000006</v>
      </c>
      <c r="H30" s="101">
        <f t="shared" si="4"/>
        <v>101.38552011095702</v>
      </c>
    </row>
    <row r="31" spans="1:8" s="29" customFormat="1" ht="13.5">
      <c r="A31" s="26"/>
      <c r="B31" s="48" t="s">
        <v>209</v>
      </c>
      <c r="C31" s="26">
        <v>614800</v>
      </c>
      <c r="D31" s="27" t="s">
        <v>235</v>
      </c>
      <c r="E31" s="26" t="s">
        <v>213</v>
      </c>
      <c r="F31" s="86">
        <v>15000</v>
      </c>
      <c r="G31" s="104">
        <v>11697.04</v>
      </c>
      <c r="H31" s="101">
        <f t="shared" si="4"/>
        <v>77.980266666666679</v>
      </c>
    </row>
    <row r="32" spans="1:8" s="29" customFormat="1" ht="13.5">
      <c r="A32" s="26"/>
      <c r="B32" s="48"/>
      <c r="C32" s="26"/>
      <c r="D32" s="27"/>
      <c r="E32" s="57" t="s">
        <v>433</v>
      </c>
      <c r="F32" s="84">
        <f>SUM(F16)</f>
        <v>1349600</v>
      </c>
      <c r="G32" s="102">
        <f>SUM(G16)</f>
        <v>1279485.1800000002</v>
      </c>
      <c r="H32" s="101">
        <f t="shared" si="4"/>
        <v>94.804770302311809</v>
      </c>
    </row>
    <row r="33" spans="1:8" s="29" customFormat="1" ht="12.75">
      <c r="A33" s="11" t="s">
        <v>420</v>
      </c>
      <c r="B33" s="14"/>
      <c r="C33" s="14"/>
      <c r="D33" s="15"/>
      <c r="E33" s="58" t="s">
        <v>413</v>
      </c>
      <c r="F33" s="82"/>
      <c r="G33" s="111"/>
      <c r="H33" s="111"/>
    </row>
    <row r="34" spans="1:8" s="21" customFormat="1" ht="13.5">
      <c r="A34" s="18"/>
      <c r="B34" s="46"/>
      <c r="C34" s="18">
        <v>610000</v>
      </c>
      <c r="D34" s="19">
        <v>1</v>
      </c>
      <c r="E34" s="18" t="s">
        <v>183</v>
      </c>
      <c r="F34" s="83">
        <f>SUM(F35+F39)</f>
        <v>2872000</v>
      </c>
      <c r="G34" s="101">
        <f>SUM(G35+G39)</f>
        <v>3194469.0100000002</v>
      </c>
      <c r="H34" s="101">
        <f t="shared" ref="H34:H81" si="6">SUM(G34/(F34/100))</f>
        <v>111.22802959610028</v>
      </c>
    </row>
    <row r="35" spans="1:8" s="25" customFormat="1" ht="13.5">
      <c r="A35" s="22"/>
      <c r="B35" s="47"/>
      <c r="C35" s="22">
        <v>613000</v>
      </c>
      <c r="D35" s="23" t="s">
        <v>10</v>
      </c>
      <c r="E35" s="22" t="s">
        <v>184</v>
      </c>
      <c r="F35" s="84">
        <f>SUM(F36:F38)</f>
        <v>106000</v>
      </c>
      <c r="G35" s="102">
        <f>SUM(G36:G38)</f>
        <v>132099.39000000001</v>
      </c>
      <c r="H35" s="101">
        <f t="shared" si="6"/>
        <v>124.62206603773586</v>
      </c>
    </row>
    <row r="36" spans="1:8" s="29" customFormat="1" ht="13.5">
      <c r="A36" s="26"/>
      <c r="B36" s="48" t="s">
        <v>189</v>
      </c>
      <c r="C36" s="26">
        <v>613100</v>
      </c>
      <c r="D36" s="27" t="s">
        <v>12</v>
      </c>
      <c r="E36" s="26" t="s">
        <v>186</v>
      </c>
      <c r="F36" s="86">
        <v>1000</v>
      </c>
      <c r="G36" s="104">
        <v>0</v>
      </c>
      <c r="H36" s="101">
        <f t="shared" si="6"/>
        <v>0</v>
      </c>
    </row>
    <row r="37" spans="1:8" s="29" customFormat="1" ht="13.5">
      <c r="A37" s="26"/>
      <c r="B37" s="48" t="s">
        <v>226</v>
      </c>
      <c r="C37" s="26">
        <v>613500</v>
      </c>
      <c r="D37" s="27" t="s">
        <v>20</v>
      </c>
      <c r="E37" s="26" t="s">
        <v>227</v>
      </c>
      <c r="F37" s="86">
        <v>99500</v>
      </c>
      <c r="G37" s="104">
        <v>131914.5</v>
      </c>
      <c r="H37" s="101">
        <f t="shared" si="6"/>
        <v>132.57738693467337</v>
      </c>
    </row>
    <row r="38" spans="1:8" s="29" customFormat="1" ht="13.5">
      <c r="A38" s="26"/>
      <c r="B38" s="48" t="s">
        <v>189</v>
      </c>
      <c r="C38" s="26">
        <v>613900</v>
      </c>
      <c r="D38" s="27" t="s">
        <v>23</v>
      </c>
      <c r="E38" s="26" t="s">
        <v>187</v>
      </c>
      <c r="F38" s="86">
        <v>5500</v>
      </c>
      <c r="G38" s="104">
        <v>184.89</v>
      </c>
      <c r="H38" s="101">
        <f t="shared" si="6"/>
        <v>3.3616363636363635</v>
      </c>
    </row>
    <row r="39" spans="1:8" s="25" customFormat="1" ht="13.5" customHeight="1">
      <c r="A39" s="22"/>
      <c r="B39" s="47"/>
      <c r="C39" s="22">
        <v>614000</v>
      </c>
      <c r="D39" s="23" t="s">
        <v>29</v>
      </c>
      <c r="E39" s="22" t="s">
        <v>197</v>
      </c>
      <c r="F39" s="84">
        <f>SUM(F40:F80)</f>
        <v>2766000</v>
      </c>
      <c r="G39" s="102">
        <f>SUM(G40:G80)</f>
        <v>3062369.62</v>
      </c>
      <c r="H39" s="101">
        <f t="shared" si="6"/>
        <v>110.71473680404917</v>
      </c>
    </row>
    <row r="40" spans="1:8" s="29" customFormat="1" ht="13.5">
      <c r="A40" s="26"/>
      <c r="B40" s="48" t="s">
        <v>247</v>
      </c>
      <c r="C40" s="26">
        <v>614100</v>
      </c>
      <c r="D40" s="27" t="s">
        <v>31</v>
      </c>
      <c r="E40" s="26" t="s">
        <v>261</v>
      </c>
      <c r="F40" s="86">
        <v>9000</v>
      </c>
      <c r="G40" s="104">
        <v>7200</v>
      </c>
      <c r="H40" s="101">
        <f t="shared" si="6"/>
        <v>80</v>
      </c>
    </row>
    <row r="41" spans="1:8" s="29" customFormat="1" ht="13.5">
      <c r="A41" s="26"/>
      <c r="B41" s="48" t="s">
        <v>229</v>
      </c>
      <c r="C41" s="26">
        <v>614200</v>
      </c>
      <c r="D41" s="27" t="s">
        <v>199</v>
      </c>
      <c r="E41" s="26" t="s">
        <v>326</v>
      </c>
      <c r="F41" s="86">
        <v>108000</v>
      </c>
      <c r="G41" s="104">
        <v>100500</v>
      </c>
      <c r="H41" s="101">
        <f t="shared" si="6"/>
        <v>93.055555555555557</v>
      </c>
    </row>
    <row r="42" spans="1:8" s="29" customFormat="1" ht="13.5">
      <c r="A42" s="26"/>
      <c r="B42" s="48" t="s">
        <v>229</v>
      </c>
      <c r="C42" s="26">
        <v>614200</v>
      </c>
      <c r="D42" s="27" t="s">
        <v>202</v>
      </c>
      <c r="E42" s="26" t="s">
        <v>325</v>
      </c>
      <c r="F42" s="86">
        <v>153000</v>
      </c>
      <c r="G42" s="104">
        <v>310000</v>
      </c>
      <c r="H42" s="101">
        <f t="shared" si="6"/>
        <v>202.61437908496731</v>
      </c>
    </row>
    <row r="43" spans="1:8" s="29" customFormat="1" ht="13.5">
      <c r="A43" s="26"/>
      <c r="B43" s="48" t="s">
        <v>229</v>
      </c>
      <c r="C43" s="26">
        <v>614200</v>
      </c>
      <c r="D43" s="65" t="s">
        <v>204</v>
      </c>
      <c r="E43" s="26" t="s">
        <v>388</v>
      </c>
      <c r="F43" s="86">
        <v>44850</v>
      </c>
      <c r="G43" s="104">
        <v>44850</v>
      </c>
      <c r="H43" s="101">
        <f t="shared" si="6"/>
        <v>100</v>
      </c>
    </row>
    <row r="44" spans="1:8" s="29" customFormat="1" ht="13.5">
      <c r="A44" s="26"/>
      <c r="B44" s="48" t="s">
        <v>230</v>
      </c>
      <c r="C44" s="26">
        <v>614200</v>
      </c>
      <c r="D44" s="27" t="s">
        <v>207</v>
      </c>
      <c r="E44" s="26" t="s">
        <v>323</v>
      </c>
      <c r="F44" s="86">
        <v>28000</v>
      </c>
      <c r="G44" s="104">
        <v>27900</v>
      </c>
      <c r="H44" s="101">
        <f t="shared" si="6"/>
        <v>99.642857142857139</v>
      </c>
    </row>
    <row r="45" spans="1:8" s="29" customFormat="1" ht="13.5">
      <c r="A45" s="26"/>
      <c r="B45" s="48" t="s">
        <v>229</v>
      </c>
      <c r="C45" s="26">
        <v>614200</v>
      </c>
      <c r="D45" s="27" t="s">
        <v>210</v>
      </c>
      <c r="E45" s="26" t="s">
        <v>394</v>
      </c>
      <c r="F45" s="86">
        <v>10000</v>
      </c>
      <c r="G45" s="104">
        <v>0</v>
      </c>
      <c r="H45" s="101">
        <f t="shared" si="6"/>
        <v>0</v>
      </c>
    </row>
    <row r="46" spans="1:8" s="29" customFormat="1" ht="13.5">
      <c r="A46" s="26"/>
      <c r="B46" s="48" t="s">
        <v>230</v>
      </c>
      <c r="C46" s="26">
        <v>614200</v>
      </c>
      <c r="D46" s="27" t="s">
        <v>212</v>
      </c>
      <c r="E46" s="26" t="s">
        <v>231</v>
      </c>
      <c r="F46" s="86">
        <v>23650</v>
      </c>
      <c r="G46" s="104">
        <v>15100</v>
      </c>
      <c r="H46" s="101">
        <f t="shared" si="6"/>
        <v>63.847780126849891</v>
      </c>
    </row>
    <row r="47" spans="1:8" s="29" customFormat="1" ht="13.5">
      <c r="A47" s="26"/>
      <c r="B47" s="48">
        <v>1091</v>
      </c>
      <c r="C47" s="26">
        <v>614200</v>
      </c>
      <c r="D47" s="27" t="s">
        <v>235</v>
      </c>
      <c r="E47" s="26" t="s">
        <v>358</v>
      </c>
      <c r="F47" s="86">
        <v>360000</v>
      </c>
      <c r="G47" s="104">
        <v>589559.91</v>
      </c>
      <c r="H47" s="101">
        <f t="shared" si="6"/>
        <v>163.76664166666669</v>
      </c>
    </row>
    <row r="48" spans="1:8" s="29" customFormat="1" ht="13.5">
      <c r="A48" s="26"/>
      <c r="B48" s="48">
        <v>1091</v>
      </c>
      <c r="C48" s="26">
        <v>614200</v>
      </c>
      <c r="D48" s="27" t="s">
        <v>236</v>
      </c>
      <c r="E48" s="26" t="s">
        <v>232</v>
      </c>
      <c r="F48" s="86">
        <v>9000</v>
      </c>
      <c r="G48" s="104">
        <v>3240</v>
      </c>
      <c r="H48" s="101">
        <f t="shared" si="6"/>
        <v>36</v>
      </c>
    </row>
    <row r="49" spans="1:8" s="29" customFormat="1" ht="13.5">
      <c r="A49" s="26"/>
      <c r="B49" s="48" t="s">
        <v>406</v>
      </c>
      <c r="C49" s="26">
        <v>614200</v>
      </c>
      <c r="D49" s="27" t="s">
        <v>237</v>
      </c>
      <c r="E49" s="93" t="s">
        <v>410</v>
      </c>
      <c r="F49" s="86">
        <v>69000</v>
      </c>
      <c r="G49" s="104">
        <v>67500</v>
      </c>
      <c r="H49" s="101">
        <f t="shared" si="6"/>
        <v>97.826086956521735</v>
      </c>
    </row>
    <row r="50" spans="1:8" s="29" customFormat="1" ht="13.5">
      <c r="A50" s="26"/>
      <c r="B50" s="48">
        <v>1091</v>
      </c>
      <c r="C50" s="26">
        <v>614200</v>
      </c>
      <c r="D50" s="27" t="s">
        <v>239</v>
      </c>
      <c r="E50" s="26" t="s">
        <v>322</v>
      </c>
      <c r="F50" s="86">
        <v>10000</v>
      </c>
      <c r="G50" s="104">
        <v>9963.7099999999991</v>
      </c>
      <c r="H50" s="101">
        <f t="shared" si="6"/>
        <v>99.63709999999999</v>
      </c>
    </row>
    <row r="51" spans="1:8" s="29" customFormat="1" ht="13.5">
      <c r="A51" s="26"/>
      <c r="B51" s="48" t="s">
        <v>233</v>
      </c>
      <c r="C51" s="26">
        <v>614200</v>
      </c>
      <c r="D51" s="27" t="s">
        <v>240</v>
      </c>
      <c r="E51" s="26" t="s">
        <v>396</v>
      </c>
      <c r="F51" s="86">
        <v>10000</v>
      </c>
      <c r="G51" s="104">
        <v>9800</v>
      </c>
      <c r="H51" s="101">
        <f t="shared" si="6"/>
        <v>98</v>
      </c>
    </row>
    <row r="52" spans="1:8" s="29" customFormat="1" ht="13.5">
      <c r="A52" s="26"/>
      <c r="B52" s="48">
        <v>1091</v>
      </c>
      <c r="C52" s="26">
        <v>614200</v>
      </c>
      <c r="D52" s="27" t="s">
        <v>242</v>
      </c>
      <c r="E52" s="26" t="s">
        <v>395</v>
      </c>
      <c r="F52" s="86">
        <v>27000</v>
      </c>
      <c r="G52" s="104">
        <v>26880</v>
      </c>
      <c r="H52" s="101">
        <f t="shared" si="6"/>
        <v>99.555555555555557</v>
      </c>
    </row>
    <row r="53" spans="1:8" s="29" customFormat="1" ht="13.5">
      <c r="A53" s="26"/>
      <c r="B53" s="48" t="s">
        <v>247</v>
      </c>
      <c r="C53" s="26">
        <v>614300</v>
      </c>
      <c r="D53" s="27" t="s">
        <v>244</v>
      </c>
      <c r="E53" s="26" t="s">
        <v>365</v>
      </c>
      <c r="F53" s="86">
        <v>80000</v>
      </c>
      <c r="G53" s="104">
        <v>79920</v>
      </c>
      <c r="H53" s="101">
        <f t="shared" si="6"/>
        <v>99.9</v>
      </c>
    </row>
    <row r="54" spans="1:8" s="29" customFormat="1" ht="13.5">
      <c r="A54" s="26"/>
      <c r="B54" s="48" t="s">
        <v>196</v>
      </c>
      <c r="C54" s="26">
        <v>614300</v>
      </c>
      <c r="D54" s="27" t="s">
        <v>246</v>
      </c>
      <c r="E54" s="26" t="s">
        <v>469</v>
      </c>
      <c r="F54" s="86">
        <v>13500</v>
      </c>
      <c r="G54" s="104">
        <v>13500</v>
      </c>
      <c r="H54" s="101">
        <f t="shared" si="6"/>
        <v>100</v>
      </c>
    </row>
    <row r="55" spans="1:8" s="29" customFormat="1" ht="13.5">
      <c r="A55" s="26"/>
      <c r="B55" s="48">
        <v>1091</v>
      </c>
      <c r="C55" s="26">
        <v>614300</v>
      </c>
      <c r="D55" s="27" t="s">
        <v>248</v>
      </c>
      <c r="E55" s="26" t="s">
        <v>380</v>
      </c>
      <c r="F55" s="86">
        <v>10000</v>
      </c>
      <c r="G55" s="104">
        <v>10000</v>
      </c>
      <c r="H55" s="101">
        <f t="shared" si="6"/>
        <v>100</v>
      </c>
    </row>
    <row r="56" spans="1:8" s="29" customFormat="1" ht="13.5">
      <c r="A56" s="26"/>
      <c r="B56" s="48" t="s">
        <v>196</v>
      </c>
      <c r="C56" s="26">
        <v>614300</v>
      </c>
      <c r="D56" s="27" t="s">
        <v>249</v>
      </c>
      <c r="E56" s="26" t="s">
        <v>234</v>
      </c>
      <c r="F56" s="86">
        <v>40000</v>
      </c>
      <c r="G56" s="104">
        <v>40000</v>
      </c>
      <c r="H56" s="101">
        <f t="shared" si="6"/>
        <v>100</v>
      </c>
    </row>
    <row r="57" spans="1:8" s="29" customFormat="1" ht="13.5">
      <c r="A57" s="26"/>
      <c r="B57" s="48" t="s">
        <v>196</v>
      </c>
      <c r="C57" s="26">
        <v>614300</v>
      </c>
      <c r="D57" s="27" t="s">
        <v>250</v>
      </c>
      <c r="E57" s="26" t="s">
        <v>446</v>
      </c>
      <c r="F57" s="86">
        <v>5000</v>
      </c>
      <c r="G57" s="104">
        <v>5000</v>
      </c>
      <c r="H57" s="101">
        <f t="shared" si="6"/>
        <v>100</v>
      </c>
    </row>
    <row r="58" spans="1:8" s="29" customFormat="1" ht="13.5">
      <c r="A58" s="26"/>
      <c r="B58" s="48" t="s">
        <v>196</v>
      </c>
      <c r="C58" s="26">
        <v>614300</v>
      </c>
      <c r="D58" s="27" t="s">
        <v>401</v>
      </c>
      <c r="E58" s="26" t="s">
        <v>378</v>
      </c>
      <c r="F58" s="86">
        <v>15000</v>
      </c>
      <c r="G58" s="104">
        <v>15000</v>
      </c>
      <c r="H58" s="101">
        <f t="shared" si="6"/>
        <v>100</v>
      </c>
    </row>
    <row r="59" spans="1:8" s="29" customFormat="1" ht="13.5">
      <c r="A59" s="26"/>
      <c r="B59" s="48" t="s">
        <v>196</v>
      </c>
      <c r="C59" s="26">
        <v>614300</v>
      </c>
      <c r="D59" s="27" t="s">
        <v>253</v>
      </c>
      <c r="E59" s="26" t="s">
        <v>379</v>
      </c>
      <c r="F59" s="86">
        <v>10000</v>
      </c>
      <c r="G59" s="104">
        <v>6700</v>
      </c>
      <c r="H59" s="101">
        <f t="shared" si="6"/>
        <v>67</v>
      </c>
    </row>
    <row r="60" spans="1:8" s="29" customFormat="1" ht="13.5">
      <c r="A60" s="26"/>
      <c r="B60" s="48" t="s">
        <v>196</v>
      </c>
      <c r="C60" s="26">
        <v>614300</v>
      </c>
      <c r="D60" s="27" t="s">
        <v>254</v>
      </c>
      <c r="E60" s="26" t="s">
        <v>238</v>
      </c>
      <c r="F60" s="86">
        <v>45000</v>
      </c>
      <c r="G60" s="104">
        <v>43200</v>
      </c>
      <c r="H60" s="101">
        <f t="shared" si="6"/>
        <v>96</v>
      </c>
    </row>
    <row r="61" spans="1:8" s="29" customFormat="1" ht="13.5">
      <c r="A61" s="26"/>
      <c r="B61" s="49" t="s">
        <v>233</v>
      </c>
      <c r="C61" s="26">
        <v>614300</v>
      </c>
      <c r="D61" s="27" t="s">
        <v>255</v>
      </c>
      <c r="E61" s="26" t="s">
        <v>311</v>
      </c>
      <c r="F61" s="86">
        <v>280000</v>
      </c>
      <c r="G61" s="104">
        <v>280000</v>
      </c>
      <c r="H61" s="101">
        <f t="shared" si="6"/>
        <v>100</v>
      </c>
    </row>
    <row r="62" spans="1:8" s="29" customFormat="1" ht="13.5">
      <c r="A62" s="26"/>
      <c r="B62" s="49" t="s">
        <v>233</v>
      </c>
      <c r="C62" s="26">
        <v>614300</v>
      </c>
      <c r="D62" s="27" t="s">
        <v>256</v>
      </c>
      <c r="E62" s="26" t="s">
        <v>241</v>
      </c>
      <c r="F62" s="86">
        <v>55000</v>
      </c>
      <c r="G62" s="104">
        <v>57500</v>
      </c>
      <c r="H62" s="101">
        <f t="shared" si="6"/>
        <v>104.54545454545455</v>
      </c>
    </row>
    <row r="63" spans="1:8" s="29" customFormat="1" ht="13.5">
      <c r="A63" s="26"/>
      <c r="B63" s="48" t="s">
        <v>230</v>
      </c>
      <c r="C63" s="26">
        <v>614300</v>
      </c>
      <c r="D63" s="27" t="s">
        <v>257</v>
      </c>
      <c r="E63" s="26" t="s">
        <v>243</v>
      </c>
      <c r="F63" s="86">
        <v>7000</v>
      </c>
      <c r="G63" s="104">
        <v>6875</v>
      </c>
      <c r="H63" s="101">
        <f t="shared" si="6"/>
        <v>98.214285714285708</v>
      </c>
    </row>
    <row r="64" spans="1:8" s="29" customFormat="1" ht="13.5">
      <c r="A64" s="26"/>
      <c r="B64" s="48">
        <v>1091</v>
      </c>
      <c r="C64" s="26">
        <v>614300</v>
      </c>
      <c r="D64" s="27" t="s">
        <v>258</v>
      </c>
      <c r="E64" s="26" t="s">
        <v>245</v>
      </c>
      <c r="F64" s="86">
        <v>42000</v>
      </c>
      <c r="G64" s="104">
        <v>42000</v>
      </c>
      <c r="H64" s="101">
        <f t="shared" si="6"/>
        <v>100</v>
      </c>
    </row>
    <row r="65" spans="1:8" s="29" customFormat="1" ht="13.5">
      <c r="A65" s="26"/>
      <c r="B65" s="48">
        <v>1091</v>
      </c>
      <c r="C65" s="26">
        <v>614300</v>
      </c>
      <c r="D65" s="27" t="s">
        <v>259</v>
      </c>
      <c r="E65" s="26" t="s">
        <v>371</v>
      </c>
      <c r="F65" s="86">
        <v>5000</v>
      </c>
      <c r="G65" s="104">
        <v>5000</v>
      </c>
      <c r="H65" s="101">
        <f t="shared" si="6"/>
        <v>100</v>
      </c>
    </row>
    <row r="66" spans="1:8" s="29" customFormat="1" ht="13.5">
      <c r="A66" s="26"/>
      <c r="B66" s="48" t="s">
        <v>230</v>
      </c>
      <c r="C66" s="26">
        <v>614300</v>
      </c>
      <c r="D66" s="27" t="s">
        <v>260</v>
      </c>
      <c r="E66" s="26" t="s">
        <v>376</v>
      </c>
      <c r="F66" s="86">
        <v>90000</v>
      </c>
      <c r="G66" s="104">
        <v>90000</v>
      </c>
      <c r="H66" s="101">
        <f t="shared" si="6"/>
        <v>100</v>
      </c>
    </row>
    <row r="67" spans="1:8" s="29" customFormat="1" ht="13.5">
      <c r="A67" s="26"/>
      <c r="B67" s="48" t="s">
        <v>185</v>
      </c>
      <c r="C67" s="26">
        <v>614000</v>
      </c>
      <c r="D67" s="27" t="s">
        <v>402</v>
      </c>
      <c r="E67" s="26" t="s">
        <v>470</v>
      </c>
      <c r="F67" s="86">
        <v>20000</v>
      </c>
      <c r="G67" s="104">
        <v>19800</v>
      </c>
      <c r="H67" s="101">
        <f t="shared" si="6"/>
        <v>99</v>
      </c>
    </row>
    <row r="68" spans="1:8" s="29" customFormat="1" ht="13.5">
      <c r="A68" s="26"/>
      <c r="B68" s="48" t="s">
        <v>196</v>
      </c>
      <c r="C68" s="26">
        <v>614300</v>
      </c>
      <c r="D68" s="27" t="s">
        <v>324</v>
      </c>
      <c r="E68" s="26" t="s">
        <v>343</v>
      </c>
      <c r="F68" s="86">
        <v>20000</v>
      </c>
      <c r="G68" s="104">
        <v>19300</v>
      </c>
      <c r="H68" s="101">
        <f t="shared" si="6"/>
        <v>96.5</v>
      </c>
    </row>
    <row r="69" spans="1:8" s="29" customFormat="1" ht="13.5">
      <c r="A69" s="26"/>
      <c r="B69" s="48" t="s">
        <v>262</v>
      </c>
      <c r="C69" s="26">
        <v>614300</v>
      </c>
      <c r="D69" s="27" t="s">
        <v>370</v>
      </c>
      <c r="E69" s="26" t="s">
        <v>263</v>
      </c>
      <c r="F69" s="86">
        <v>88400</v>
      </c>
      <c r="G69" s="104">
        <v>88400</v>
      </c>
      <c r="H69" s="101">
        <f t="shared" si="6"/>
        <v>100</v>
      </c>
    </row>
    <row r="70" spans="1:8" s="29" customFormat="1" ht="13.5">
      <c r="A70" s="26"/>
      <c r="B70" s="48" t="s">
        <v>251</v>
      </c>
      <c r="C70" s="26">
        <v>614400</v>
      </c>
      <c r="D70" s="27" t="s">
        <v>377</v>
      </c>
      <c r="E70" s="26" t="s">
        <v>344</v>
      </c>
      <c r="F70" s="86">
        <v>260000</v>
      </c>
      <c r="G70" s="104">
        <v>259200</v>
      </c>
      <c r="H70" s="101">
        <f t="shared" si="6"/>
        <v>99.692307692307693</v>
      </c>
    </row>
    <row r="71" spans="1:8" s="29" customFormat="1" ht="13.5">
      <c r="A71" s="26"/>
      <c r="B71" s="48" t="s">
        <v>252</v>
      </c>
      <c r="C71" s="26">
        <v>614400</v>
      </c>
      <c r="D71" s="27" t="s">
        <v>385</v>
      </c>
      <c r="E71" s="26" t="s">
        <v>372</v>
      </c>
      <c r="F71" s="86">
        <v>345600</v>
      </c>
      <c r="G71" s="104">
        <v>345600</v>
      </c>
      <c r="H71" s="101">
        <f t="shared" si="6"/>
        <v>100</v>
      </c>
    </row>
    <row r="72" spans="1:8" s="29" customFormat="1" ht="13.5">
      <c r="A72" s="26"/>
      <c r="B72" s="48" t="s">
        <v>252</v>
      </c>
      <c r="C72" s="26">
        <v>614400</v>
      </c>
      <c r="D72" s="27" t="s">
        <v>391</v>
      </c>
      <c r="E72" s="26" t="s">
        <v>345</v>
      </c>
      <c r="F72" s="86">
        <v>28000</v>
      </c>
      <c r="G72" s="104">
        <v>28000</v>
      </c>
      <c r="H72" s="101">
        <f t="shared" si="6"/>
        <v>100</v>
      </c>
    </row>
    <row r="73" spans="1:8" s="29" customFormat="1" ht="13.5">
      <c r="A73" s="26"/>
      <c r="B73" s="48" t="s">
        <v>252</v>
      </c>
      <c r="C73" s="26">
        <v>614400</v>
      </c>
      <c r="D73" s="27" t="s">
        <v>392</v>
      </c>
      <c r="E73" s="26" t="s">
        <v>346</v>
      </c>
      <c r="F73" s="86">
        <v>28000</v>
      </c>
      <c r="G73" s="104">
        <v>28000</v>
      </c>
      <c r="H73" s="101">
        <f t="shared" si="6"/>
        <v>100</v>
      </c>
    </row>
    <row r="74" spans="1:8" s="29" customFormat="1" ht="13.5">
      <c r="A74" s="26"/>
      <c r="B74" s="48" t="s">
        <v>198</v>
      </c>
      <c r="C74" s="26">
        <v>614400</v>
      </c>
      <c r="D74" s="27" t="s">
        <v>393</v>
      </c>
      <c r="E74" s="26" t="s">
        <v>471</v>
      </c>
      <c r="F74" s="86">
        <v>50000</v>
      </c>
      <c r="G74" s="104">
        <v>0</v>
      </c>
      <c r="H74" s="101">
        <f t="shared" ref="H74" si="7">SUM(G74/(F74/100))</f>
        <v>0</v>
      </c>
    </row>
    <row r="75" spans="1:8" s="29" customFormat="1" ht="13.5">
      <c r="A75" s="26"/>
      <c r="B75" s="48" t="s">
        <v>198</v>
      </c>
      <c r="C75" s="26">
        <v>614400</v>
      </c>
      <c r="D75" s="27" t="s">
        <v>403</v>
      </c>
      <c r="E75" s="26" t="s">
        <v>390</v>
      </c>
      <c r="F75" s="86">
        <v>47000</v>
      </c>
      <c r="G75" s="104">
        <v>47000</v>
      </c>
      <c r="H75" s="101">
        <f t="shared" si="6"/>
        <v>100</v>
      </c>
    </row>
    <row r="76" spans="1:8" s="29" customFormat="1" ht="13.5">
      <c r="A76" s="26"/>
      <c r="B76" s="48" t="s">
        <v>198</v>
      </c>
      <c r="C76" s="26">
        <v>614400</v>
      </c>
      <c r="D76" s="27" t="s">
        <v>404</v>
      </c>
      <c r="E76" s="26" t="s">
        <v>397</v>
      </c>
      <c r="F76" s="86">
        <v>20000</v>
      </c>
      <c r="G76" s="104">
        <v>20000</v>
      </c>
      <c r="H76" s="101">
        <f t="shared" si="6"/>
        <v>100</v>
      </c>
    </row>
    <row r="77" spans="1:8" s="29" customFormat="1" ht="13.5">
      <c r="A77" s="26"/>
      <c r="B77" s="48" t="s">
        <v>198</v>
      </c>
      <c r="C77" s="26">
        <v>614400</v>
      </c>
      <c r="D77" s="27" t="s">
        <v>405</v>
      </c>
      <c r="E77" s="26" t="s">
        <v>398</v>
      </c>
      <c r="F77" s="86">
        <v>11000</v>
      </c>
      <c r="G77" s="104">
        <v>11000</v>
      </c>
      <c r="H77" s="101">
        <f t="shared" si="6"/>
        <v>100</v>
      </c>
    </row>
    <row r="78" spans="1:8" s="29" customFormat="1" ht="13.5">
      <c r="A78" s="26"/>
      <c r="B78" s="48" t="s">
        <v>189</v>
      </c>
      <c r="C78" s="26">
        <v>614400</v>
      </c>
      <c r="D78" s="27" t="s">
        <v>447</v>
      </c>
      <c r="E78" s="26" t="s">
        <v>466</v>
      </c>
      <c r="F78" s="86">
        <v>250000</v>
      </c>
      <c r="G78" s="104">
        <v>250000</v>
      </c>
      <c r="H78" s="101">
        <f t="shared" si="6"/>
        <v>100</v>
      </c>
    </row>
    <row r="79" spans="1:8" s="29" customFormat="1" ht="13.5">
      <c r="A79" s="26"/>
      <c r="B79" s="48" t="s">
        <v>252</v>
      </c>
      <c r="C79" s="26">
        <v>614400</v>
      </c>
      <c r="D79" s="27" t="s">
        <v>448</v>
      </c>
      <c r="E79" s="26" t="s">
        <v>312</v>
      </c>
      <c r="F79" s="86">
        <v>9000</v>
      </c>
      <c r="G79" s="104">
        <v>8881</v>
      </c>
      <c r="H79" s="101">
        <f t="shared" si="6"/>
        <v>98.677777777777777</v>
      </c>
    </row>
    <row r="80" spans="1:8" s="29" customFormat="1" ht="13.5">
      <c r="A80" s="26"/>
      <c r="B80" s="48" t="s">
        <v>252</v>
      </c>
      <c r="C80" s="26">
        <v>614400</v>
      </c>
      <c r="D80" s="27" t="s">
        <v>472</v>
      </c>
      <c r="E80" s="26" t="s">
        <v>449</v>
      </c>
      <c r="F80" s="86">
        <v>30000</v>
      </c>
      <c r="G80" s="104">
        <v>30000</v>
      </c>
      <c r="H80" s="101">
        <f t="shared" si="6"/>
        <v>100</v>
      </c>
    </row>
    <row r="81" spans="1:8" s="29" customFormat="1" ht="13.5">
      <c r="A81" s="26"/>
      <c r="B81" s="48"/>
      <c r="C81" s="26"/>
      <c r="D81" s="27"/>
      <c r="E81" s="57" t="s">
        <v>434</v>
      </c>
      <c r="F81" s="84">
        <f>SUM(F34)</f>
        <v>2872000</v>
      </c>
      <c r="G81" s="102">
        <f>SUM(G34)</f>
        <v>3194469.0100000002</v>
      </c>
      <c r="H81" s="101">
        <f t="shared" si="6"/>
        <v>111.22802959610028</v>
      </c>
    </row>
    <row r="82" spans="1:8" s="17" customFormat="1" ht="12.75">
      <c r="A82" s="11" t="s">
        <v>421</v>
      </c>
      <c r="B82" s="14"/>
      <c r="C82" s="14"/>
      <c r="D82" s="15"/>
      <c r="E82" s="14" t="s">
        <v>436</v>
      </c>
      <c r="F82" s="82"/>
      <c r="G82" s="111"/>
      <c r="H82" s="111"/>
    </row>
    <row r="83" spans="1:8" s="21" customFormat="1" ht="13.5">
      <c r="A83" s="18"/>
      <c r="B83" s="18"/>
      <c r="C83" s="18">
        <v>610000</v>
      </c>
      <c r="D83" s="19">
        <v>1</v>
      </c>
      <c r="E83" s="18" t="s">
        <v>183</v>
      </c>
      <c r="F83" s="83">
        <f>SUM(F84+F92)</f>
        <v>563100</v>
      </c>
      <c r="G83" s="101">
        <f>SUM(G84+G92)</f>
        <v>116399.79000000001</v>
      </c>
      <c r="H83" s="101">
        <f t="shared" ref="H83:H99" si="8">SUM(G83/(F83/100))</f>
        <v>20.671246670218434</v>
      </c>
    </row>
    <row r="84" spans="1:8" s="25" customFormat="1" ht="13.5">
      <c r="A84" s="22"/>
      <c r="B84" s="47"/>
      <c r="C84" s="22">
        <v>613000</v>
      </c>
      <c r="D84" s="23" t="s">
        <v>10</v>
      </c>
      <c r="E84" s="22" t="s">
        <v>184</v>
      </c>
      <c r="F84" s="84">
        <f>SUM(F85:F91)</f>
        <v>507100</v>
      </c>
      <c r="G84" s="102">
        <f>SUM(G85:G91)</f>
        <v>100224.79000000001</v>
      </c>
      <c r="H84" s="101">
        <f t="shared" si="8"/>
        <v>19.764304870834156</v>
      </c>
    </row>
    <row r="85" spans="1:8" s="29" customFormat="1" ht="13.5">
      <c r="A85" s="26"/>
      <c r="B85" s="48" t="s">
        <v>290</v>
      </c>
      <c r="C85" s="26">
        <v>613100</v>
      </c>
      <c r="D85" s="27" t="s">
        <v>12</v>
      </c>
      <c r="E85" s="26" t="s">
        <v>339</v>
      </c>
      <c r="F85" s="86">
        <v>1000</v>
      </c>
      <c r="G85" s="104">
        <v>660</v>
      </c>
      <c r="H85" s="101">
        <f t="shared" si="8"/>
        <v>66</v>
      </c>
    </row>
    <row r="86" spans="1:8" s="29" customFormat="1" ht="13.5">
      <c r="A86" s="26"/>
      <c r="B86" s="48" t="s">
        <v>290</v>
      </c>
      <c r="C86" s="26">
        <v>613400</v>
      </c>
      <c r="D86" s="27" t="s">
        <v>20</v>
      </c>
      <c r="E86" s="26" t="s">
        <v>336</v>
      </c>
      <c r="F86" s="86">
        <v>9400</v>
      </c>
      <c r="G86" s="104">
        <v>0</v>
      </c>
      <c r="H86" s="101">
        <f t="shared" si="8"/>
        <v>0</v>
      </c>
    </row>
    <row r="87" spans="1:8" s="29" customFormat="1" ht="13.5">
      <c r="A87" s="26"/>
      <c r="B87" s="48" t="s">
        <v>290</v>
      </c>
      <c r="C87" s="26">
        <v>613400</v>
      </c>
      <c r="D87" s="27" t="s">
        <v>23</v>
      </c>
      <c r="E87" s="26" t="s">
        <v>334</v>
      </c>
      <c r="F87" s="86">
        <v>31100</v>
      </c>
      <c r="G87" s="104">
        <v>884.79</v>
      </c>
      <c r="H87" s="101">
        <f t="shared" si="8"/>
        <v>2.8449839228295817</v>
      </c>
    </row>
    <row r="88" spans="1:8" s="29" customFormat="1" ht="13.5">
      <c r="A88" s="26"/>
      <c r="B88" s="48" t="s">
        <v>290</v>
      </c>
      <c r="C88" s="26">
        <v>613700</v>
      </c>
      <c r="D88" s="27" t="s">
        <v>192</v>
      </c>
      <c r="E88" s="26" t="s">
        <v>348</v>
      </c>
      <c r="F88" s="86">
        <v>179200</v>
      </c>
      <c r="G88" s="104">
        <v>30500</v>
      </c>
      <c r="H88" s="101">
        <f t="shared" si="8"/>
        <v>17.020089285714285</v>
      </c>
    </row>
    <row r="89" spans="1:8" s="29" customFormat="1" ht="13.5">
      <c r="A89" s="26"/>
      <c r="B89" s="48" t="s">
        <v>290</v>
      </c>
      <c r="C89" s="26">
        <v>613700</v>
      </c>
      <c r="D89" s="27" t="s">
        <v>193</v>
      </c>
      <c r="E89" s="26" t="s">
        <v>349</v>
      </c>
      <c r="F89" s="86">
        <v>169600</v>
      </c>
      <c r="G89" s="104">
        <v>33000</v>
      </c>
      <c r="H89" s="101">
        <f t="shared" si="8"/>
        <v>19.45754716981132</v>
      </c>
    </row>
    <row r="90" spans="1:8" s="29" customFormat="1" ht="13.5">
      <c r="A90" s="26"/>
      <c r="B90" s="48" t="s">
        <v>290</v>
      </c>
      <c r="C90" s="26">
        <v>613700</v>
      </c>
      <c r="D90" s="27" t="s">
        <v>194</v>
      </c>
      <c r="E90" s="26" t="s">
        <v>437</v>
      </c>
      <c r="F90" s="86">
        <v>32000</v>
      </c>
      <c r="G90" s="104">
        <v>30180</v>
      </c>
      <c r="H90" s="101">
        <f t="shared" si="8"/>
        <v>94.3125</v>
      </c>
    </row>
    <row r="91" spans="1:8" s="29" customFormat="1" ht="13.5">
      <c r="A91" s="26"/>
      <c r="B91" s="48" t="s">
        <v>290</v>
      </c>
      <c r="C91" s="26">
        <v>613900</v>
      </c>
      <c r="D91" s="27" t="s">
        <v>195</v>
      </c>
      <c r="E91" s="26" t="s">
        <v>350</v>
      </c>
      <c r="F91" s="86">
        <v>84800</v>
      </c>
      <c r="G91" s="104">
        <v>5000</v>
      </c>
      <c r="H91" s="101">
        <f t="shared" si="8"/>
        <v>5.8962264150943398</v>
      </c>
    </row>
    <row r="92" spans="1:8" s="25" customFormat="1" ht="13.5">
      <c r="A92" s="22"/>
      <c r="B92" s="47"/>
      <c r="C92" s="22">
        <v>614000</v>
      </c>
      <c r="D92" s="23" t="s">
        <v>29</v>
      </c>
      <c r="E92" s="22" t="s">
        <v>197</v>
      </c>
      <c r="F92" s="84">
        <f>SUM(F93:F95)</f>
        <v>56000</v>
      </c>
      <c r="G92" s="102">
        <f>SUM(G93:G95)</f>
        <v>16175</v>
      </c>
      <c r="H92" s="101">
        <f t="shared" si="8"/>
        <v>28.883928571428573</v>
      </c>
    </row>
    <row r="93" spans="1:8" s="29" customFormat="1" ht="13.5">
      <c r="A93" s="26"/>
      <c r="B93" s="48" t="s">
        <v>290</v>
      </c>
      <c r="C93" s="26">
        <v>614300</v>
      </c>
      <c r="D93" s="27" t="s">
        <v>31</v>
      </c>
      <c r="E93" s="26" t="s">
        <v>338</v>
      </c>
      <c r="F93" s="86">
        <v>10000</v>
      </c>
      <c r="G93" s="104">
        <v>10000</v>
      </c>
      <c r="H93" s="101">
        <f t="shared" si="8"/>
        <v>100</v>
      </c>
    </row>
    <row r="94" spans="1:8" s="29" customFormat="1" ht="13.5">
      <c r="A94" s="26"/>
      <c r="B94" s="48" t="s">
        <v>290</v>
      </c>
      <c r="C94" s="26">
        <v>614200</v>
      </c>
      <c r="D94" s="27" t="s">
        <v>199</v>
      </c>
      <c r="E94" s="26" t="s">
        <v>387</v>
      </c>
      <c r="F94" s="86">
        <v>30000</v>
      </c>
      <c r="G94" s="104">
        <v>0</v>
      </c>
      <c r="H94" s="101">
        <f t="shared" si="8"/>
        <v>0</v>
      </c>
    </row>
    <row r="95" spans="1:8" s="29" customFormat="1" ht="13.5">
      <c r="A95" s="26"/>
      <c r="B95" s="48" t="s">
        <v>290</v>
      </c>
      <c r="C95" s="26">
        <v>614500</v>
      </c>
      <c r="D95" s="27" t="s">
        <v>202</v>
      </c>
      <c r="E95" s="26" t="s">
        <v>429</v>
      </c>
      <c r="F95" s="86">
        <v>16000</v>
      </c>
      <c r="G95" s="104">
        <v>6175</v>
      </c>
      <c r="H95" s="101">
        <f t="shared" si="8"/>
        <v>38.59375</v>
      </c>
    </row>
    <row r="96" spans="1:8" s="25" customFormat="1" ht="13.5">
      <c r="A96" s="22"/>
      <c r="B96" s="47"/>
      <c r="C96" s="22">
        <v>821000</v>
      </c>
      <c r="D96" s="23">
        <v>2</v>
      </c>
      <c r="E96" s="57" t="s">
        <v>214</v>
      </c>
      <c r="F96" s="84">
        <f>SUM(F97:F98)</f>
        <v>725000</v>
      </c>
      <c r="G96" s="102">
        <f>SUM(G97:G98)</f>
        <v>164232.67000000001</v>
      </c>
      <c r="H96" s="101">
        <f t="shared" si="8"/>
        <v>22.652782068965518</v>
      </c>
    </row>
    <row r="97" spans="1:8" s="29" customFormat="1" ht="13.5">
      <c r="A97" s="26"/>
      <c r="B97" s="48" t="s">
        <v>290</v>
      </c>
      <c r="C97" s="26">
        <v>821300</v>
      </c>
      <c r="D97" s="27" t="s">
        <v>54</v>
      </c>
      <c r="E97" s="26" t="s">
        <v>337</v>
      </c>
      <c r="F97" s="86">
        <v>375000</v>
      </c>
      <c r="G97" s="104">
        <v>0</v>
      </c>
      <c r="H97" s="101">
        <f t="shared" si="8"/>
        <v>0</v>
      </c>
    </row>
    <row r="98" spans="1:8" s="29" customFormat="1" ht="13.5">
      <c r="A98" s="26"/>
      <c r="B98" s="48" t="s">
        <v>290</v>
      </c>
      <c r="C98" s="26">
        <v>821300</v>
      </c>
      <c r="D98" s="27" t="s">
        <v>72</v>
      </c>
      <c r="E98" s="26" t="s">
        <v>335</v>
      </c>
      <c r="F98" s="86">
        <v>350000</v>
      </c>
      <c r="G98" s="104">
        <v>164232.67000000001</v>
      </c>
      <c r="H98" s="101">
        <f t="shared" si="8"/>
        <v>46.923620000000007</v>
      </c>
    </row>
    <row r="99" spans="1:8" s="29" customFormat="1" ht="13.5">
      <c r="A99" s="26"/>
      <c r="B99" s="26"/>
      <c r="C99" s="26"/>
      <c r="D99" s="27"/>
      <c r="E99" s="57" t="s">
        <v>435</v>
      </c>
      <c r="F99" s="84">
        <f>SUM(F83+F96)</f>
        <v>1288100</v>
      </c>
      <c r="G99" s="102">
        <f>SUM(G83+G96)</f>
        <v>280632.46000000002</v>
      </c>
      <c r="H99" s="101">
        <f t="shared" si="8"/>
        <v>21.786542970266286</v>
      </c>
    </row>
    <row r="100" spans="1:8" s="29" customFormat="1" ht="24">
      <c r="A100" s="11" t="s">
        <v>422</v>
      </c>
      <c r="B100" s="14"/>
      <c r="C100" s="14"/>
      <c r="D100" s="15"/>
      <c r="E100" s="59" t="s">
        <v>414</v>
      </c>
      <c r="F100" s="82"/>
      <c r="G100" s="111"/>
      <c r="H100" s="111"/>
    </row>
    <row r="101" spans="1:8" s="21" customFormat="1" ht="13.5">
      <c r="A101" s="18"/>
      <c r="B101" s="46"/>
      <c r="C101" s="18">
        <v>610000</v>
      </c>
      <c r="D101" s="19">
        <v>1</v>
      </c>
      <c r="E101" s="18" t="s">
        <v>183</v>
      </c>
      <c r="F101" s="83">
        <f>SUM(F102+F117+F121)</f>
        <v>4099662</v>
      </c>
      <c r="G101" s="101">
        <f>SUM(G102+G117+G121)</f>
        <v>3298262.0599999996</v>
      </c>
      <c r="H101" s="101">
        <f t="shared" ref="H101:H133" si="9">SUM(G101/(F101/100))</f>
        <v>80.452048485948339</v>
      </c>
    </row>
    <row r="102" spans="1:8" s="25" customFormat="1" ht="13.5">
      <c r="A102" s="22"/>
      <c r="B102" s="47"/>
      <c r="C102" s="22">
        <v>613000</v>
      </c>
      <c r="D102" s="23" t="s">
        <v>10</v>
      </c>
      <c r="E102" s="22" t="s">
        <v>184</v>
      </c>
      <c r="F102" s="84">
        <f>SUM(F103:F113)</f>
        <v>3614662</v>
      </c>
      <c r="G102" s="102">
        <f>SUM(G103:G113)</f>
        <v>2986905.4699999997</v>
      </c>
      <c r="H102" s="101">
        <f t="shared" si="9"/>
        <v>82.633050337763237</v>
      </c>
    </row>
    <row r="103" spans="1:8" s="29" customFormat="1" ht="13.5">
      <c r="A103" s="26"/>
      <c r="B103" s="48" t="s">
        <v>189</v>
      </c>
      <c r="C103" s="26">
        <v>613100</v>
      </c>
      <c r="D103" s="27" t="s">
        <v>12</v>
      </c>
      <c r="E103" s="26" t="s">
        <v>186</v>
      </c>
      <c r="F103" s="86">
        <v>1000</v>
      </c>
      <c r="G103" s="104">
        <v>0</v>
      </c>
      <c r="H103" s="101">
        <f t="shared" si="9"/>
        <v>0</v>
      </c>
    </row>
    <row r="104" spans="1:8" s="29" customFormat="1" ht="13.5">
      <c r="A104" s="26"/>
      <c r="B104" s="48" t="s">
        <v>216</v>
      </c>
      <c r="C104" s="26">
        <v>613200</v>
      </c>
      <c r="D104" s="27" t="s">
        <v>20</v>
      </c>
      <c r="E104" s="26" t="s">
        <v>217</v>
      </c>
      <c r="F104" s="86">
        <v>225000</v>
      </c>
      <c r="G104" s="104">
        <v>226077.72</v>
      </c>
      <c r="H104" s="101">
        <f t="shared" si="9"/>
        <v>100.47898666666667</v>
      </c>
    </row>
    <row r="105" spans="1:8" s="29" customFormat="1" ht="13.5">
      <c r="A105" s="26"/>
      <c r="B105" s="48" t="s">
        <v>218</v>
      </c>
      <c r="C105" s="26">
        <v>613300</v>
      </c>
      <c r="D105" s="27" t="s">
        <v>23</v>
      </c>
      <c r="E105" s="26" t="s">
        <v>373</v>
      </c>
      <c r="F105" s="86">
        <v>930000</v>
      </c>
      <c r="G105" s="104">
        <v>845590.21</v>
      </c>
      <c r="H105" s="101">
        <f t="shared" si="9"/>
        <v>90.923678494623658</v>
      </c>
    </row>
    <row r="106" spans="1:8" s="29" customFormat="1" ht="13.5">
      <c r="A106" s="26"/>
      <c r="B106" s="48" t="s">
        <v>218</v>
      </c>
      <c r="C106" s="26">
        <v>613300</v>
      </c>
      <c r="D106" s="27" t="s">
        <v>192</v>
      </c>
      <c r="E106" s="26" t="s">
        <v>353</v>
      </c>
      <c r="F106" s="86">
        <v>970000</v>
      </c>
      <c r="G106" s="104">
        <v>948040.78</v>
      </c>
      <c r="H106" s="101">
        <f t="shared" si="9"/>
        <v>97.736162886597938</v>
      </c>
    </row>
    <row r="107" spans="1:8" s="29" customFormat="1" ht="13.5">
      <c r="A107" s="26"/>
      <c r="B107" s="48" t="s">
        <v>219</v>
      </c>
      <c r="C107" s="26">
        <v>613300</v>
      </c>
      <c r="D107" s="27" t="s">
        <v>193</v>
      </c>
      <c r="E107" s="26" t="s">
        <v>467</v>
      </c>
      <c r="F107" s="86">
        <v>477500</v>
      </c>
      <c r="G107" s="104">
        <v>408126.68</v>
      </c>
      <c r="H107" s="101">
        <f t="shared" si="9"/>
        <v>85.471556020942401</v>
      </c>
    </row>
    <row r="108" spans="1:8" s="29" customFormat="1" ht="13.5">
      <c r="A108" s="26"/>
      <c r="B108" s="48" t="s">
        <v>219</v>
      </c>
      <c r="C108" s="26">
        <v>613300</v>
      </c>
      <c r="D108" s="27" t="s">
        <v>194</v>
      </c>
      <c r="E108" s="26" t="s">
        <v>356</v>
      </c>
      <c r="F108" s="86">
        <v>70000</v>
      </c>
      <c r="G108" s="104">
        <v>62178.26</v>
      </c>
      <c r="H108" s="101">
        <f t="shared" si="9"/>
        <v>88.826085714285711</v>
      </c>
    </row>
    <row r="109" spans="1:8" s="29" customFormat="1" ht="13.5">
      <c r="A109" s="26"/>
      <c r="B109" s="48" t="s">
        <v>189</v>
      </c>
      <c r="C109" s="26">
        <v>613300</v>
      </c>
      <c r="D109" s="27" t="s">
        <v>195</v>
      </c>
      <c r="E109" s="26" t="s">
        <v>384</v>
      </c>
      <c r="F109" s="86">
        <v>100000</v>
      </c>
      <c r="G109" s="104">
        <v>39429</v>
      </c>
      <c r="H109" s="101">
        <f t="shared" si="9"/>
        <v>39.429000000000002</v>
      </c>
    </row>
    <row r="110" spans="1:8" s="29" customFormat="1" ht="13.5">
      <c r="A110" s="26"/>
      <c r="B110" s="48" t="s">
        <v>389</v>
      </c>
      <c r="C110" s="26">
        <v>613300</v>
      </c>
      <c r="D110" s="27" t="s">
        <v>351</v>
      </c>
      <c r="E110" s="26" t="s">
        <v>399</v>
      </c>
      <c r="F110" s="86">
        <v>300000</v>
      </c>
      <c r="G110" s="104">
        <v>263482.38</v>
      </c>
      <c r="H110" s="101">
        <f t="shared" si="9"/>
        <v>87.827460000000002</v>
      </c>
    </row>
    <row r="111" spans="1:8" s="29" customFormat="1" ht="13.5">
      <c r="A111" s="26"/>
      <c r="B111" s="48" t="s">
        <v>191</v>
      </c>
      <c r="C111" s="26">
        <v>613700</v>
      </c>
      <c r="D111" s="66" t="s">
        <v>352</v>
      </c>
      <c r="E111" s="26" t="s">
        <v>354</v>
      </c>
      <c r="F111" s="86">
        <v>434000</v>
      </c>
      <c r="G111" s="104">
        <v>120886.2</v>
      </c>
      <c r="H111" s="101">
        <f t="shared" si="9"/>
        <v>27.853963133640551</v>
      </c>
    </row>
    <row r="112" spans="1:8" s="29" customFormat="1" ht="13.5">
      <c r="A112" s="26"/>
      <c r="B112" s="48" t="s">
        <v>189</v>
      </c>
      <c r="C112" s="26">
        <v>613900</v>
      </c>
      <c r="D112" s="66" t="s">
        <v>355</v>
      </c>
      <c r="E112" s="26" t="s">
        <v>187</v>
      </c>
      <c r="F112" s="86">
        <v>61162</v>
      </c>
      <c r="G112" s="104">
        <v>61190.879999999997</v>
      </c>
      <c r="H112" s="101">
        <f t="shared" si="9"/>
        <v>100.04721886138451</v>
      </c>
    </row>
    <row r="113" spans="1:8" s="29" customFormat="1" ht="13.5">
      <c r="A113" s="26"/>
      <c r="B113" s="48" t="s">
        <v>191</v>
      </c>
      <c r="C113" s="26">
        <v>613900</v>
      </c>
      <c r="D113" s="66" t="s">
        <v>411</v>
      </c>
      <c r="E113" s="26" t="s">
        <v>221</v>
      </c>
      <c r="F113" s="86">
        <v>46000</v>
      </c>
      <c r="G113" s="104">
        <v>11903.36</v>
      </c>
      <c r="H113" s="101">
        <f t="shared" si="9"/>
        <v>25.876869565217394</v>
      </c>
    </row>
    <row r="114" spans="1:8" s="25" customFormat="1" ht="13.5" hidden="1">
      <c r="A114" s="22"/>
      <c r="B114" s="47"/>
      <c r="C114" s="22"/>
      <c r="D114" s="23"/>
      <c r="E114" s="22"/>
      <c r="F114" s="84"/>
      <c r="G114" s="102"/>
      <c r="H114" s="101" t="e">
        <f t="shared" si="9"/>
        <v>#DIV/0!</v>
      </c>
    </row>
    <row r="115" spans="1:8" s="29" customFormat="1" ht="13.5" hidden="1">
      <c r="A115" s="26"/>
      <c r="B115" s="48"/>
      <c r="C115" s="26"/>
      <c r="D115" s="27"/>
      <c r="E115" s="26"/>
      <c r="F115" s="86"/>
      <c r="G115" s="104"/>
      <c r="H115" s="101" t="e">
        <f t="shared" si="9"/>
        <v>#DIV/0!</v>
      </c>
    </row>
    <row r="116" spans="1:8" s="29" customFormat="1" ht="13.5" hidden="1">
      <c r="A116" s="26"/>
      <c r="B116" s="48"/>
      <c r="C116" s="26"/>
      <c r="D116" s="66"/>
      <c r="E116" s="26"/>
      <c r="F116" s="86"/>
      <c r="G116" s="104"/>
      <c r="H116" s="101" t="e">
        <f t="shared" si="9"/>
        <v>#DIV/0!</v>
      </c>
    </row>
    <row r="117" spans="1:8" s="25" customFormat="1" ht="13.5">
      <c r="A117" s="22"/>
      <c r="B117" s="47"/>
      <c r="C117" s="22">
        <v>614000</v>
      </c>
      <c r="D117" s="23" t="s">
        <v>29</v>
      </c>
      <c r="E117" s="22" t="s">
        <v>197</v>
      </c>
      <c r="F117" s="84">
        <f>SUM(F118:F120)</f>
        <v>275000</v>
      </c>
      <c r="G117" s="102">
        <f>SUM(G118:G120)</f>
        <v>200780</v>
      </c>
      <c r="H117" s="101">
        <f t="shared" si="9"/>
        <v>73.010909090909095</v>
      </c>
    </row>
    <row r="118" spans="1:8" s="29" customFormat="1" ht="13.5">
      <c r="A118" s="26"/>
      <c r="B118" s="48" t="s">
        <v>247</v>
      </c>
      <c r="C118" s="26">
        <v>614100</v>
      </c>
      <c r="D118" s="27" t="s">
        <v>31</v>
      </c>
      <c r="E118" s="26" t="s">
        <v>369</v>
      </c>
      <c r="F118" s="86">
        <v>95000</v>
      </c>
      <c r="G118" s="104">
        <v>94900</v>
      </c>
      <c r="H118" s="101">
        <f t="shared" si="9"/>
        <v>99.89473684210526</v>
      </c>
    </row>
    <row r="119" spans="1:8" s="29" customFormat="1" ht="13.5">
      <c r="A119" s="26"/>
      <c r="B119" s="48" t="s">
        <v>216</v>
      </c>
      <c r="C119" s="26">
        <v>614100</v>
      </c>
      <c r="D119" s="27" t="s">
        <v>199</v>
      </c>
      <c r="E119" s="26" t="s">
        <v>285</v>
      </c>
      <c r="F119" s="86">
        <v>90000</v>
      </c>
      <c r="G119" s="104">
        <v>105880</v>
      </c>
      <c r="H119" s="101">
        <f t="shared" si="9"/>
        <v>117.64444444444445</v>
      </c>
    </row>
    <row r="120" spans="1:8" s="29" customFormat="1" ht="13.5">
      <c r="A120" s="26"/>
      <c r="B120" s="48" t="s">
        <v>219</v>
      </c>
      <c r="C120" s="26">
        <v>614400</v>
      </c>
      <c r="D120" s="27" t="s">
        <v>202</v>
      </c>
      <c r="E120" s="26" t="s">
        <v>468</v>
      </c>
      <c r="F120" s="86">
        <v>90000</v>
      </c>
      <c r="G120" s="104">
        <v>0</v>
      </c>
      <c r="H120" s="101">
        <f t="shared" ref="H120" si="10">SUM(G120/(F120/100))</f>
        <v>0</v>
      </c>
    </row>
    <row r="121" spans="1:8" s="25" customFormat="1" ht="13.5">
      <c r="A121" s="22"/>
      <c r="B121" s="47"/>
      <c r="C121" s="22">
        <v>61600</v>
      </c>
      <c r="D121" s="23" t="s">
        <v>45</v>
      </c>
      <c r="E121" s="22" t="s">
        <v>222</v>
      </c>
      <c r="F121" s="84">
        <f>SUM(F122)</f>
        <v>210000</v>
      </c>
      <c r="G121" s="102">
        <f>SUM(G122)</f>
        <v>110576.59</v>
      </c>
      <c r="H121" s="101">
        <f t="shared" si="9"/>
        <v>52.655519047619045</v>
      </c>
    </row>
    <row r="122" spans="1:8" s="29" customFormat="1" ht="13.5">
      <c r="A122" s="26"/>
      <c r="B122" s="48" t="s">
        <v>223</v>
      </c>
      <c r="C122" s="26">
        <v>616100</v>
      </c>
      <c r="D122" s="27" t="s">
        <v>47</v>
      </c>
      <c r="E122" s="26" t="s">
        <v>224</v>
      </c>
      <c r="F122" s="86">
        <v>210000</v>
      </c>
      <c r="G122" s="104">
        <v>110576.59</v>
      </c>
      <c r="H122" s="101">
        <f t="shared" si="9"/>
        <v>52.655519047619045</v>
      </c>
    </row>
    <row r="123" spans="1:8" s="25" customFormat="1" ht="13.5">
      <c r="A123" s="22"/>
      <c r="B123" s="47"/>
      <c r="C123" s="22">
        <v>821000</v>
      </c>
      <c r="D123" s="23" t="s">
        <v>314</v>
      </c>
      <c r="E123" s="57" t="s">
        <v>214</v>
      </c>
      <c r="F123" s="84">
        <f>SUM(F124:F131)</f>
        <v>8499800</v>
      </c>
      <c r="G123" s="102">
        <f>SUM(G124:G131)</f>
        <v>3385750.2</v>
      </c>
      <c r="H123" s="101">
        <f t="shared" si="9"/>
        <v>39.833292548059958</v>
      </c>
    </row>
    <row r="124" spans="1:8" s="29" customFormat="1" ht="13.5">
      <c r="A124" s="26"/>
      <c r="B124" s="48" t="s">
        <v>189</v>
      </c>
      <c r="C124" s="26">
        <v>821100</v>
      </c>
      <c r="D124" s="27" t="s">
        <v>54</v>
      </c>
      <c r="E124" s="26" t="s">
        <v>333</v>
      </c>
      <c r="F124" s="86">
        <v>5000</v>
      </c>
      <c r="G124" s="104">
        <v>0</v>
      </c>
      <c r="H124" s="101">
        <f t="shared" si="9"/>
        <v>0</v>
      </c>
    </row>
    <row r="125" spans="1:8" s="29" customFormat="1" ht="13.5">
      <c r="A125" s="26"/>
      <c r="B125" s="48" t="s">
        <v>189</v>
      </c>
      <c r="C125" s="26">
        <v>821500</v>
      </c>
      <c r="D125" s="27" t="s">
        <v>72</v>
      </c>
      <c r="E125" s="26" t="s">
        <v>357</v>
      </c>
      <c r="F125" s="86">
        <v>25000</v>
      </c>
      <c r="G125" s="104">
        <v>8576.1</v>
      </c>
      <c r="H125" s="101">
        <f t="shared" si="9"/>
        <v>34.304400000000001</v>
      </c>
    </row>
    <row r="126" spans="1:8" s="29" customFormat="1" ht="13.5">
      <c r="A126" s="26"/>
      <c r="B126" s="48" t="s">
        <v>189</v>
      </c>
      <c r="C126" s="26">
        <v>821600</v>
      </c>
      <c r="D126" s="27" t="s">
        <v>82</v>
      </c>
      <c r="E126" s="26" t="s">
        <v>382</v>
      </c>
      <c r="F126" s="86">
        <v>4269300</v>
      </c>
      <c r="G126" s="104">
        <v>1214499.6599999999</v>
      </c>
      <c r="H126" s="101">
        <f t="shared" si="9"/>
        <v>28.447278476565241</v>
      </c>
    </row>
    <row r="127" spans="1:8" s="29" customFormat="1" ht="13.5">
      <c r="A127" s="26"/>
      <c r="B127" s="48" t="s">
        <v>189</v>
      </c>
      <c r="C127" s="26">
        <v>821600</v>
      </c>
      <c r="D127" s="27" t="s">
        <v>88</v>
      </c>
      <c r="E127" s="26" t="s">
        <v>400</v>
      </c>
      <c r="F127" s="86">
        <v>671000</v>
      </c>
      <c r="G127" s="104">
        <v>638583.74</v>
      </c>
      <c r="H127" s="101">
        <f t="shared" si="9"/>
        <v>95.16896274217585</v>
      </c>
    </row>
    <row r="128" spans="1:8" s="29" customFormat="1" ht="13.5">
      <c r="A128" s="26"/>
      <c r="B128" s="48" t="s">
        <v>189</v>
      </c>
      <c r="C128" s="26">
        <v>821600</v>
      </c>
      <c r="D128" s="27" t="s">
        <v>94</v>
      </c>
      <c r="E128" s="26" t="s">
        <v>381</v>
      </c>
      <c r="F128" s="86">
        <v>3041500</v>
      </c>
      <c r="G128" s="104">
        <v>938779.99</v>
      </c>
      <c r="H128" s="101">
        <f t="shared" si="9"/>
        <v>30.865690941969422</v>
      </c>
    </row>
    <row r="129" spans="1:8" s="29" customFormat="1" ht="13.5">
      <c r="A129" s="26"/>
      <c r="B129" s="48" t="s">
        <v>189</v>
      </c>
      <c r="C129" s="26">
        <v>821600</v>
      </c>
      <c r="D129" s="27" t="s">
        <v>121</v>
      </c>
      <c r="E129" s="26" t="s">
        <v>313</v>
      </c>
      <c r="F129" s="86">
        <v>350000</v>
      </c>
      <c r="G129" s="104">
        <v>551380.71</v>
      </c>
      <c r="H129" s="101">
        <f t="shared" si="9"/>
        <v>157.53734571428569</v>
      </c>
    </row>
    <row r="130" spans="1:8" s="29" customFormat="1" ht="13.5">
      <c r="A130" s="26"/>
      <c r="B130" s="48" t="s">
        <v>191</v>
      </c>
      <c r="C130" s="26">
        <v>821600</v>
      </c>
      <c r="D130" s="27" t="s">
        <v>151</v>
      </c>
      <c r="E130" s="26" t="s">
        <v>347</v>
      </c>
      <c r="F130" s="86">
        <v>30000</v>
      </c>
      <c r="G130" s="104">
        <v>0</v>
      </c>
      <c r="H130" s="101">
        <f t="shared" si="9"/>
        <v>0</v>
      </c>
    </row>
    <row r="131" spans="1:8" s="29" customFormat="1" ht="13.5">
      <c r="A131" s="26"/>
      <c r="B131" s="48" t="s">
        <v>215</v>
      </c>
      <c r="C131" s="26">
        <v>821600</v>
      </c>
      <c r="D131" s="27" t="s">
        <v>158</v>
      </c>
      <c r="E131" s="26" t="s">
        <v>341</v>
      </c>
      <c r="F131" s="86">
        <v>108000</v>
      </c>
      <c r="G131" s="104">
        <v>33930</v>
      </c>
      <c r="H131" s="101">
        <f t="shared" si="9"/>
        <v>31.416666666666668</v>
      </c>
    </row>
    <row r="132" spans="1:8" s="25" customFormat="1" ht="13.5">
      <c r="A132" s="22"/>
      <c r="B132" s="47" t="s">
        <v>223</v>
      </c>
      <c r="C132" s="22">
        <v>823100</v>
      </c>
      <c r="D132" s="23">
        <v>3</v>
      </c>
      <c r="E132" s="22" t="s">
        <v>225</v>
      </c>
      <c r="F132" s="84">
        <v>811000</v>
      </c>
      <c r="G132" s="102">
        <v>846915.67</v>
      </c>
      <c r="H132" s="101">
        <f t="shared" si="9"/>
        <v>104.42856596794081</v>
      </c>
    </row>
    <row r="133" spans="1:8" s="29" customFormat="1" ht="13.5">
      <c r="A133" s="26"/>
      <c r="B133" s="48"/>
      <c r="C133" s="26"/>
      <c r="D133" s="27"/>
      <c r="E133" s="57" t="s">
        <v>438</v>
      </c>
      <c r="F133" s="84">
        <f>SUM(F101+F123+F132)</f>
        <v>13410462</v>
      </c>
      <c r="G133" s="102">
        <f>SUM(G101+G123+G132)</f>
        <v>7530927.9299999997</v>
      </c>
      <c r="H133" s="101">
        <f t="shared" si="9"/>
        <v>56.157110247208486</v>
      </c>
    </row>
    <row r="134" spans="1:8" s="29" customFormat="1" ht="12.75" hidden="1">
      <c r="A134" s="26"/>
      <c r="B134" s="26"/>
      <c r="C134" s="26"/>
      <c r="D134" s="27"/>
      <c r="E134" s="57"/>
      <c r="F134" s="84"/>
      <c r="G134" s="102"/>
      <c r="H134" s="102"/>
    </row>
    <row r="135" spans="1:8" s="29" customFormat="1" ht="12.75">
      <c r="A135" s="11" t="s">
        <v>423</v>
      </c>
      <c r="B135" s="14"/>
      <c r="C135" s="14"/>
      <c r="D135" s="15"/>
      <c r="E135" s="59" t="s">
        <v>415</v>
      </c>
      <c r="F135" s="82"/>
      <c r="G135" s="111"/>
      <c r="H135" s="111"/>
    </row>
    <row r="136" spans="1:8" s="21" customFormat="1" ht="13.5">
      <c r="A136" s="18"/>
      <c r="B136" s="18"/>
      <c r="C136" s="18">
        <v>610000</v>
      </c>
      <c r="D136" s="19">
        <v>1</v>
      </c>
      <c r="E136" s="18" t="s">
        <v>183</v>
      </c>
      <c r="F136" s="83">
        <f>SUM(F137+F140+F142+F153)</f>
        <v>3839538</v>
      </c>
      <c r="G136" s="101">
        <f>SUM(G137+G140+G142+G153)</f>
        <v>3469673.9299999997</v>
      </c>
      <c r="H136" s="101">
        <f t="shared" ref="H136:H159" si="11">SUM(G136/(F136/100))</f>
        <v>90.366964202463947</v>
      </c>
    </row>
    <row r="137" spans="1:8" s="25" customFormat="1" ht="13.5">
      <c r="A137" s="22"/>
      <c r="B137" s="47"/>
      <c r="C137" s="22">
        <v>611000</v>
      </c>
      <c r="D137" s="23" t="s">
        <v>10</v>
      </c>
      <c r="E137" s="22" t="s">
        <v>264</v>
      </c>
      <c r="F137" s="84">
        <f>SUM(F138+F139)</f>
        <v>3000000</v>
      </c>
      <c r="G137" s="102">
        <f>SUM(G138+G139)</f>
        <v>2660305.71</v>
      </c>
      <c r="H137" s="101">
        <f t="shared" si="11"/>
        <v>88.676856999999998</v>
      </c>
    </row>
    <row r="138" spans="1:8" s="29" customFormat="1" ht="13.5">
      <c r="A138" s="26"/>
      <c r="B138" s="48" t="s">
        <v>247</v>
      </c>
      <c r="C138" s="26">
        <v>611100</v>
      </c>
      <c r="D138" s="27" t="s">
        <v>12</v>
      </c>
      <c r="E138" s="26" t="s">
        <v>265</v>
      </c>
      <c r="F138" s="86">
        <v>2650000</v>
      </c>
      <c r="G138" s="104">
        <v>2329191.75</v>
      </c>
      <c r="H138" s="101">
        <f t="shared" si="11"/>
        <v>87.894028301886792</v>
      </c>
    </row>
    <row r="139" spans="1:8" s="29" customFormat="1" ht="13.5">
      <c r="A139" s="26"/>
      <c r="B139" s="48" t="s">
        <v>247</v>
      </c>
      <c r="C139" s="26">
        <v>611200</v>
      </c>
      <c r="D139" s="27" t="s">
        <v>20</v>
      </c>
      <c r="E139" s="26" t="s">
        <v>266</v>
      </c>
      <c r="F139" s="86">
        <v>350000</v>
      </c>
      <c r="G139" s="104">
        <v>331113.96000000002</v>
      </c>
      <c r="H139" s="101">
        <f t="shared" si="11"/>
        <v>94.603988571428573</v>
      </c>
    </row>
    <row r="140" spans="1:8" s="25" customFormat="1" ht="13.5">
      <c r="A140" s="22"/>
      <c r="B140" s="47"/>
      <c r="C140" s="22">
        <v>612000</v>
      </c>
      <c r="D140" s="23" t="s">
        <v>29</v>
      </c>
      <c r="E140" s="22" t="s">
        <v>267</v>
      </c>
      <c r="F140" s="84">
        <f>SUM(F141)</f>
        <v>285000</v>
      </c>
      <c r="G140" s="102">
        <f>SUM(G141)</f>
        <v>244567.82</v>
      </c>
      <c r="H140" s="101">
        <f t="shared" si="11"/>
        <v>85.813270175438603</v>
      </c>
    </row>
    <row r="141" spans="1:8" s="29" customFormat="1" ht="13.5">
      <c r="A141" s="26"/>
      <c r="B141" s="48" t="s">
        <v>247</v>
      </c>
      <c r="C141" s="26">
        <v>612100</v>
      </c>
      <c r="D141" s="27" t="s">
        <v>31</v>
      </c>
      <c r="E141" s="26" t="s">
        <v>267</v>
      </c>
      <c r="F141" s="86">
        <v>285000</v>
      </c>
      <c r="G141" s="104">
        <v>244567.82</v>
      </c>
      <c r="H141" s="101">
        <f t="shared" si="11"/>
        <v>85.813270175438603</v>
      </c>
    </row>
    <row r="142" spans="1:8" s="25" customFormat="1" ht="13.5">
      <c r="A142" s="22"/>
      <c r="B142" s="47"/>
      <c r="C142" s="22">
        <v>613000</v>
      </c>
      <c r="D142" s="23" t="s">
        <v>45</v>
      </c>
      <c r="E142" s="22" t="s">
        <v>184</v>
      </c>
      <c r="F142" s="84">
        <f>SUM(F143:F152)</f>
        <v>378538</v>
      </c>
      <c r="G142" s="102">
        <f>SUM(G143:G152)</f>
        <v>367088.31000000006</v>
      </c>
      <c r="H142" s="101">
        <f t="shared" si="11"/>
        <v>96.975286496996347</v>
      </c>
    </row>
    <row r="143" spans="1:8" s="29" customFormat="1" ht="13.5">
      <c r="A143" s="26"/>
      <c r="B143" s="48" t="s">
        <v>268</v>
      </c>
      <c r="C143" s="26">
        <v>613100</v>
      </c>
      <c r="D143" s="27" t="s">
        <v>47</v>
      </c>
      <c r="E143" s="26" t="s">
        <v>186</v>
      </c>
      <c r="F143" s="86">
        <v>1000</v>
      </c>
      <c r="G143" s="104">
        <v>1257.1500000000001</v>
      </c>
      <c r="H143" s="101">
        <f t="shared" si="11"/>
        <v>125.715</v>
      </c>
    </row>
    <row r="144" spans="1:8" s="29" customFormat="1" ht="13.5">
      <c r="A144" s="26"/>
      <c r="B144" s="48" t="s">
        <v>268</v>
      </c>
      <c r="C144" s="26">
        <v>613200</v>
      </c>
      <c r="D144" s="27" t="s">
        <v>50</v>
      </c>
      <c r="E144" s="26" t="s">
        <v>269</v>
      </c>
      <c r="F144" s="86">
        <v>90000</v>
      </c>
      <c r="G144" s="104">
        <v>87927.42</v>
      </c>
      <c r="H144" s="101">
        <f t="shared" si="11"/>
        <v>97.697133333333326</v>
      </c>
    </row>
    <row r="145" spans="1:8" s="29" customFormat="1" ht="13.5">
      <c r="A145" s="26"/>
      <c r="B145" s="48" t="s">
        <v>268</v>
      </c>
      <c r="C145" s="26">
        <v>613300</v>
      </c>
      <c r="D145" s="27" t="s">
        <v>270</v>
      </c>
      <c r="E145" s="26" t="s">
        <v>271</v>
      </c>
      <c r="F145" s="86">
        <v>81000</v>
      </c>
      <c r="G145" s="104">
        <v>81097.7</v>
      </c>
      <c r="H145" s="101">
        <f t="shared" si="11"/>
        <v>100.12061728395061</v>
      </c>
    </row>
    <row r="146" spans="1:8" s="29" customFormat="1" ht="13.5">
      <c r="A146" s="26"/>
      <c r="B146" s="48" t="s">
        <v>268</v>
      </c>
      <c r="C146" s="26">
        <v>613400</v>
      </c>
      <c r="D146" s="27" t="s">
        <v>272</v>
      </c>
      <c r="E146" s="26" t="s">
        <v>273</v>
      </c>
      <c r="F146" s="86">
        <v>49500</v>
      </c>
      <c r="G146" s="104">
        <v>53959.65</v>
      </c>
      <c r="H146" s="101">
        <f t="shared" si="11"/>
        <v>109.00939393939395</v>
      </c>
    </row>
    <row r="147" spans="1:8" s="29" customFormat="1" ht="13.5">
      <c r="A147" s="26"/>
      <c r="B147" s="48" t="s">
        <v>268</v>
      </c>
      <c r="C147" s="26">
        <v>613500</v>
      </c>
      <c r="D147" s="27" t="s">
        <v>274</v>
      </c>
      <c r="E147" s="26" t="s">
        <v>275</v>
      </c>
      <c r="F147" s="86">
        <v>36000</v>
      </c>
      <c r="G147" s="104">
        <v>31633.29</v>
      </c>
      <c r="H147" s="101">
        <f t="shared" si="11"/>
        <v>87.870249999999999</v>
      </c>
    </row>
    <row r="148" spans="1:8" s="29" customFormat="1" ht="13.5">
      <c r="A148" s="26"/>
      <c r="B148" s="48" t="s">
        <v>268</v>
      </c>
      <c r="C148" s="26">
        <v>613700</v>
      </c>
      <c r="D148" s="27" t="s">
        <v>276</v>
      </c>
      <c r="E148" s="26" t="s">
        <v>277</v>
      </c>
      <c r="F148" s="86">
        <v>36000</v>
      </c>
      <c r="G148" s="104">
        <v>20165.79</v>
      </c>
      <c r="H148" s="101">
        <f t="shared" si="11"/>
        <v>56.016083333333334</v>
      </c>
    </row>
    <row r="149" spans="1:8" s="29" customFormat="1" ht="13.5">
      <c r="A149" s="26"/>
      <c r="B149" s="48" t="s">
        <v>268</v>
      </c>
      <c r="C149" s="26">
        <v>613800</v>
      </c>
      <c r="D149" s="27" t="s">
        <v>278</v>
      </c>
      <c r="E149" s="26" t="s">
        <v>279</v>
      </c>
      <c r="F149" s="86">
        <v>13500</v>
      </c>
      <c r="G149" s="104">
        <v>3534.53</v>
      </c>
      <c r="H149" s="101">
        <f t="shared" si="11"/>
        <v>26.181703703703704</v>
      </c>
    </row>
    <row r="150" spans="1:8" s="29" customFormat="1" ht="13.5">
      <c r="A150" s="26"/>
      <c r="B150" s="48" t="s">
        <v>189</v>
      </c>
      <c r="C150" s="26">
        <v>613900</v>
      </c>
      <c r="D150" s="66" t="s">
        <v>280</v>
      </c>
      <c r="E150" s="26" t="s">
        <v>359</v>
      </c>
      <c r="F150" s="86">
        <v>13500</v>
      </c>
      <c r="G150" s="104">
        <v>15866</v>
      </c>
      <c r="H150" s="101">
        <f t="shared" si="11"/>
        <v>117.52592592592593</v>
      </c>
    </row>
    <row r="151" spans="1:8" s="29" customFormat="1" ht="13.5">
      <c r="A151" s="26"/>
      <c r="B151" s="48" t="s">
        <v>268</v>
      </c>
      <c r="C151" s="26">
        <v>613900</v>
      </c>
      <c r="D151" s="27" t="s">
        <v>412</v>
      </c>
      <c r="E151" s="26" t="s">
        <v>187</v>
      </c>
      <c r="F151" s="86">
        <v>58038</v>
      </c>
      <c r="G151" s="104">
        <v>71646.78</v>
      </c>
      <c r="H151" s="101">
        <f t="shared" si="11"/>
        <v>123.44805127674971</v>
      </c>
    </row>
    <row r="152" spans="1:8" s="29" customFormat="1" ht="13.5" hidden="1">
      <c r="A152" s="26"/>
      <c r="B152" s="48"/>
      <c r="C152" s="26"/>
      <c r="D152" s="27"/>
      <c r="E152" s="26"/>
      <c r="F152" s="86"/>
      <c r="G152" s="104"/>
      <c r="H152" s="101" t="e">
        <f t="shared" si="11"/>
        <v>#DIV/0!</v>
      </c>
    </row>
    <row r="153" spans="1:8" s="25" customFormat="1" ht="13.5" customHeight="1">
      <c r="A153" s="22"/>
      <c r="B153" s="47"/>
      <c r="C153" s="22">
        <v>614000</v>
      </c>
      <c r="D153" s="23" t="s">
        <v>282</v>
      </c>
      <c r="E153" s="22" t="s">
        <v>197</v>
      </c>
      <c r="F153" s="84">
        <f>SUM(F154)</f>
        <v>176000</v>
      </c>
      <c r="G153" s="102">
        <f>SUM(G154)</f>
        <v>197712.09</v>
      </c>
      <c r="H153" s="101">
        <f t="shared" si="11"/>
        <v>112.33641477272727</v>
      </c>
    </row>
    <row r="154" spans="1:8" s="29" customFormat="1" ht="13.5">
      <c r="A154" s="26"/>
      <c r="B154" s="48" t="s">
        <v>189</v>
      </c>
      <c r="C154" s="26">
        <v>614200</v>
      </c>
      <c r="D154" s="27" t="s">
        <v>283</v>
      </c>
      <c r="E154" s="26" t="s">
        <v>340</v>
      </c>
      <c r="F154" s="86">
        <v>176000</v>
      </c>
      <c r="G154" s="104">
        <v>197712.09</v>
      </c>
      <c r="H154" s="101">
        <f t="shared" si="11"/>
        <v>112.33641477272727</v>
      </c>
    </row>
    <row r="155" spans="1:8" s="25" customFormat="1" ht="13.5">
      <c r="A155" s="22"/>
      <c r="B155" s="47"/>
      <c r="C155" s="22">
        <v>821000</v>
      </c>
      <c r="D155" s="23">
        <v>2</v>
      </c>
      <c r="E155" s="57" t="s">
        <v>214</v>
      </c>
      <c r="F155" s="84">
        <f>SUM(F156:F158)</f>
        <v>96000</v>
      </c>
      <c r="G155" s="102">
        <f>SUM(G156:G158)</f>
        <v>27140.54</v>
      </c>
      <c r="H155" s="101">
        <f t="shared" si="11"/>
        <v>28.271395833333333</v>
      </c>
    </row>
    <row r="156" spans="1:8" s="29" customFormat="1" ht="13.5">
      <c r="A156" s="26"/>
      <c r="B156" s="48" t="s">
        <v>268</v>
      </c>
      <c r="C156" s="26">
        <v>821300</v>
      </c>
      <c r="D156" s="27" t="s">
        <v>54</v>
      </c>
      <c r="E156" s="26" t="s">
        <v>287</v>
      </c>
      <c r="F156" s="86">
        <v>81000</v>
      </c>
      <c r="G156" s="104">
        <v>12729.65</v>
      </c>
      <c r="H156" s="101">
        <f t="shared" si="11"/>
        <v>15.715617283950618</v>
      </c>
    </row>
    <row r="157" spans="1:8" s="29" customFormat="1" ht="13.5" hidden="1">
      <c r="A157" s="26"/>
      <c r="B157" s="48"/>
      <c r="C157" s="26"/>
      <c r="D157" s="27"/>
      <c r="E157" s="26"/>
      <c r="F157" s="86"/>
      <c r="G157" s="104"/>
      <c r="H157" s="101" t="e">
        <f t="shared" si="11"/>
        <v>#DIV/0!</v>
      </c>
    </row>
    <row r="158" spans="1:8" s="29" customFormat="1" ht="13.5">
      <c r="A158" s="26"/>
      <c r="B158" s="48" t="s">
        <v>268</v>
      </c>
      <c r="C158" s="26">
        <v>821300</v>
      </c>
      <c r="D158" s="27" t="s">
        <v>72</v>
      </c>
      <c r="E158" s="26" t="s">
        <v>321</v>
      </c>
      <c r="F158" s="86">
        <v>15000</v>
      </c>
      <c r="G158" s="104">
        <v>14410.89</v>
      </c>
      <c r="H158" s="101">
        <f t="shared" si="11"/>
        <v>96.072599999999994</v>
      </c>
    </row>
    <row r="159" spans="1:8" s="29" customFormat="1" ht="13.5">
      <c r="A159" s="26"/>
      <c r="B159" s="48"/>
      <c r="C159" s="26"/>
      <c r="D159" s="27"/>
      <c r="E159" s="57" t="s">
        <v>439</v>
      </c>
      <c r="F159" s="84">
        <f>SUM(F136+F155)</f>
        <v>3935538</v>
      </c>
      <c r="G159" s="102">
        <f>SUM(G136+G155)</f>
        <v>3496814.4699999997</v>
      </c>
      <c r="H159" s="101">
        <f t="shared" si="11"/>
        <v>88.85226035169778</v>
      </c>
    </row>
    <row r="160" spans="1:8" s="17" customFormat="1" ht="12.75">
      <c r="A160" s="11" t="s">
        <v>424</v>
      </c>
      <c r="B160" s="51"/>
      <c r="C160" s="51"/>
      <c r="D160" s="52"/>
      <c r="E160" s="59" t="s">
        <v>441</v>
      </c>
      <c r="F160" s="90"/>
      <c r="G160" s="112"/>
      <c r="H160" s="112"/>
    </row>
    <row r="161" spans="1:8" s="21" customFormat="1" ht="13.5">
      <c r="A161" s="18"/>
      <c r="B161" s="18"/>
      <c r="C161" s="18">
        <v>610000</v>
      </c>
      <c r="D161" s="19">
        <v>1</v>
      </c>
      <c r="E161" s="18" t="s">
        <v>183</v>
      </c>
      <c r="F161" s="83">
        <f>SUM(F162)</f>
        <v>34500</v>
      </c>
      <c r="G161" s="101">
        <f>SUM(G162)</f>
        <v>29918.480000000003</v>
      </c>
      <c r="H161" s="101">
        <f t="shared" ref="H161:H166" si="12">SUM(G161/(F161/100))</f>
        <v>86.720231884057981</v>
      </c>
    </row>
    <row r="162" spans="1:8" s="25" customFormat="1" ht="13.5">
      <c r="A162" s="22"/>
      <c r="B162" s="47"/>
      <c r="C162" s="22">
        <v>613000</v>
      </c>
      <c r="D162" s="23" t="s">
        <v>10</v>
      </c>
      <c r="E162" s="22" t="s">
        <v>184</v>
      </c>
      <c r="F162" s="84">
        <f>SUM(F163:F164)</f>
        <v>34500</v>
      </c>
      <c r="G162" s="102">
        <f>SUM(G163:G164)</f>
        <v>29918.480000000003</v>
      </c>
      <c r="H162" s="101">
        <f t="shared" si="12"/>
        <v>86.720231884057981</v>
      </c>
    </row>
    <row r="163" spans="1:8" s="29" customFormat="1" ht="13.5">
      <c r="A163" s="26"/>
      <c r="B163" s="48" t="s">
        <v>185</v>
      </c>
      <c r="C163" s="26">
        <v>613100</v>
      </c>
      <c r="D163" s="27" t="s">
        <v>12</v>
      </c>
      <c r="E163" s="26" t="s">
        <v>186</v>
      </c>
      <c r="F163" s="86">
        <v>4500</v>
      </c>
      <c r="G163" s="104">
        <v>1592.15</v>
      </c>
      <c r="H163" s="101">
        <f t="shared" si="12"/>
        <v>35.38111111111111</v>
      </c>
    </row>
    <row r="164" spans="1:8" s="29" customFormat="1" ht="13.5">
      <c r="A164" s="26"/>
      <c r="B164" s="48" t="s">
        <v>185</v>
      </c>
      <c r="C164" s="26">
        <v>613900</v>
      </c>
      <c r="D164" s="27" t="s">
        <v>20</v>
      </c>
      <c r="E164" s="26" t="s">
        <v>187</v>
      </c>
      <c r="F164" s="86">
        <v>30000</v>
      </c>
      <c r="G164" s="104">
        <v>28326.33</v>
      </c>
      <c r="H164" s="101">
        <f t="shared" si="12"/>
        <v>94.42110000000001</v>
      </c>
    </row>
    <row r="165" spans="1:8" s="25" customFormat="1" ht="13.5">
      <c r="A165" s="22"/>
      <c r="B165" s="47" t="s">
        <v>185</v>
      </c>
      <c r="C165" s="22"/>
      <c r="D165" s="23" t="s">
        <v>314</v>
      </c>
      <c r="E165" s="22" t="s">
        <v>188</v>
      </c>
      <c r="F165" s="84">
        <v>20000</v>
      </c>
      <c r="G165" s="102">
        <v>0</v>
      </c>
      <c r="H165" s="101">
        <f t="shared" si="12"/>
        <v>0</v>
      </c>
    </row>
    <row r="166" spans="1:8" s="29" customFormat="1" ht="13.5">
      <c r="A166" s="26"/>
      <c r="B166" s="26"/>
      <c r="C166" s="26"/>
      <c r="D166" s="27"/>
      <c r="E166" s="57" t="s">
        <v>440</v>
      </c>
      <c r="F166" s="84">
        <f>SUM(F161+F165)</f>
        <v>54500</v>
      </c>
      <c r="G166" s="102">
        <f>SUM(G161+G165)</f>
        <v>29918.480000000003</v>
      </c>
      <c r="H166" s="101">
        <f t="shared" si="12"/>
        <v>54.896293577981659</v>
      </c>
    </row>
    <row r="167" spans="1:8" s="17" customFormat="1" ht="12.75">
      <c r="A167" s="11" t="s">
        <v>425</v>
      </c>
      <c r="B167" s="51"/>
      <c r="C167" s="51"/>
      <c r="D167" s="52"/>
      <c r="E167" s="59" t="s">
        <v>416</v>
      </c>
      <c r="F167" s="90"/>
      <c r="G167" s="112"/>
      <c r="H167" s="112"/>
    </row>
    <row r="168" spans="1:8" s="21" customFormat="1" ht="13.5">
      <c r="A168" s="18"/>
      <c r="B168" s="18"/>
      <c r="C168" s="18">
        <v>610000</v>
      </c>
      <c r="D168" s="19">
        <v>1</v>
      </c>
      <c r="E168" s="18" t="s">
        <v>183</v>
      </c>
      <c r="F168" s="83">
        <f>SUM(F169)</f>
        <v>259000</v>
      </c>
      <c r="G168" s="101">
        <f>SUM(G169)</f>
        <v>235455.13</v>
      </c>
      <c r="H168" s="101">
        <f t="shared" ref="H168:H176" si="13">SUM(G168/(F168/100))</f>
        <v>90.909316602316608</v>
      </c>
    </row>
    <row r="169" spans="1:8" s="25" customFormat="1" ht="13.5">
      <c r="A169" s="22"/>
      <c r="B169" s="47"/>
      <c r="C169" s="22">
        <v>613000</v>
      </c>
      <c r="D169" s="23" t="s">
        <v>10</v>
      </c>
      <c r="E169" s="22" t="s">
        <v>184</v>
      </c>
      <c r="F169" s="84">
        <f>SUM(F170:F175)</f>
        <v>259000</v>
      </c>
      <c r="G169" s="102">
        <f>SUM(G170:G175)</f>
        <v>235455.13</v>
      </c>
      <c r="H169" s="101">
        <f t="shared" si="13"/>
        <v>90.909316602316608</v>
      </c>
    </row>
    <row r="170" spans="1:8" s="29" customFormat="1" ht="13.5">
      <c r="A170" s="26"/>
      <c r="B170" s="48" t="s">
        <v>185</v>
      </c>
      <c r="C170" s="26">
        <v>613100</v>
      </c>
      <c r="D170" s="27" t="s">
        <v>12</v>
      </c>
      <c r="E170" s="26" t="s">
        <v>186</v>
      </c>
      <c r="F170" s="86">
        <v>1000</v>
      </c>
      <c r="G170" s="104">
        <v>0</v>
      </c>
      <c r="H170" s="101">
        <f t="shared" si="13"/>
        <v>0</v>
      </c>
    </row>
    <row r="171" spans="1:8" s="29" customFormat="1" ht="13.5">
      <c r="A171" s="26"/>
      <c r="B171" s="48" t="s">
        <v>185</v>
      </c>
      <c r="C171" s="26">
        <v>613900</v>
      </c>
      <c r="D171" s="27" t="s">
        <v>20</v>
      </c>
      <c r="E171" s="26" t="s">
        <v>187</v>
      </c>
      <c r="F171" s="86">
        <v>18000</v>
      </c>
      <c r="G171" s="104">
        <v>4675.28</v>
      </c>
      <c r="H171" s="101">
        <f t="shared" si="13"/>
        <v>25.973777777777777</v>
      </c>
    </row>
    <row r="172" spans="1:8" s="29" customFormat="1" ht="13.5">
      <c r="A172" s="26"/>
      <c r="B172" s="48" t="s">
        <v>185</v>
      </c>
      <c r="C172" s="26">
        <v>613900</v>
      </c>
      <c r="D172" s="27" t="s">
        <v>23</v>
      </c>
      <c r="E172" s="26" t="s">
        <v>228</v>
      </c>
      <c r="F172" s="86">
        <v>18000</v>
      </c>
      <c r="G172" s="104">
        <v>10811.4</v>
      </c>
      <c r="H172" s="101">
        <f t="shared" si="13"/>
        <v>60.063333333333333</v>
      </c>
    </row>
    <row r="173" spans="1:8" s="29" customFormat="1" ht="13.5">
      <c r="A173" s="26"/>
      <c r="B173" s="48" t="s">
        <v>247</v>
      </c>
      <c r="C173" s="26">
        <v>613900</v>
      </c>
      <c r="D173" s="27" t="s">
        <v>192</v>
      </c>
      <c r="E173" s="26" t="s">
        <v>367</v>
      </c>
      <c r="F173" s="86">
        <v>100000</v>
      </c>
      <c r="G173" s="104">
        <v>105276.99</v>
      </c>
      <c r="H173" s="101">
        <f t="shared" si="13"/>
        <v>105.27699000000001</v>
      </c>
    </row>
    <row r="174" spans="1:8" s="29" customFormat="1" ht="13.5">
      <c r="A174" s="26"/>
      <c r="B174" s="48" t="s">
        <v>185</v>
      </c>
      <c r="C174" s="26">
        <v>613900</v>
      </c>
      <c r="D174" s="27" t="s">
        <v>193</v>
      </c>
      <c r="E174" s="26" t="s">
        <v>289</v>
      </c>
      <c r="F174" s="86">
        <v>112000</v>
      </c>
      <c r="G174" s="104">
        <v>105159.46</v>
      </c>
      <c r="H174" s="101">
        <f t="shared" si="13"/>
        <v>93.892375000000001</v>
      </c>
    </row>
    <row r="175" spans="1:8" s="29" customFormat="1" ht="13.5">
      <c r="A175" s="26"/>
      <c r="B175" s="48" t="s">
        <v>247</v>
      </c>
      <c r="C175" s="26">
        <v>613900</v>
      </c>
      <c r="D175" s="27" t="s">
        <v>194</v>
      </c>
      <c r="E175" s="26" t="s">
        <v>281</v>
      </c>
      <c r="F175" s="86">
        <v>10000</v>
      </c>
      <c r="G175" s="104">
        <v>9532</v>
      </c>
      <c r="H175" s="101">
        <f t="shared" si="13"/>
        <v>95.32</v>
      </c>
    </row>
    <row r="176" spans="1:8" s="29" customFormat="1" ht="13.5">
      <c r="A176" s="26"/>
      <c r="B176" s="26"/>
      <c r="C176" s="26"/>
      <c r="D176" s="27"/>
      <c r="E176" s="57" t="s">
        <v>442</v>
      </c>
      <c r="F176" s="84">
        <f>SUM(F168)</f>
        <v>259000</v>
      </c>
      <c r="G176" s="102">
        <f>SUM(G168)</f>
        <v>235455.13</v>
      </c>
      <c r="H176" s="101">
        <f t="shared" si="13"/>
        <v>90.909316602316608</v>
      </c>
    </row>
    <row r="177" spans="1:8" s="17" customFormat="1" ht="12.75">
      <c r="A177" s="11" t="s">
        <v>426</v>
      </c>
      <c r="B177" s="51"/>
      <c r="C177" s="51"/>
      <c r="D177" s="52"/>
      <c r="E177" s="59" t="s">
        <v>417</v>
      </c>
      <c r="F177" s="90"/>
      <c r="G177" s="112"/>
      <c r="H177" s="112"/>
    </row>
    <row r="178" spans="1:8" s="21" customFormat="1" ht="13.5">
      <c r="A178" s="18"/>
      <c r="B178" s="18"/>
      <c r="C178" s="18">
        <v>610000</v>
      </c>
      <c r="D178" s="19">
        <v>1</v>
      </c>
      <c r="E178" s="18" t="s">
        <v>183</v>
      </c>
      <c r="F178" s="83">
        <f>SUM(F179)</f>
        <v>6000</v>
      </c>
      <c r="G178" s="101">
        <f>SUM(G179)</f>
        <v>0</v>
      </c>
      <c r="H178" s="101">
        <f t="shared" ref="H178:H182" si="14">SUM(G178/(F178/100))</f>
        <v>0</v>
      </c>
    </row>
    <row r="179" spans="1:8" s="25" customFormat="1" ht="13.5">
      <c r="A179" s="22"/>
      <c r="B179" s="47"/>
      <c r="C179" s="22">
        <v>613000</v>
      </c>
      <c r="D179" s="23" t="s">
        <v>10</v>
      </c>
      <c r="E179" s="22" t="s">
        <v>184</v>
      </c>
      <c r="F179" s="84">
        <f>SUM(F180:F181)</f>
        <v>6000</v>
      </c>
      <c r="G179" s="102">
        <f>SUM(G180:G181)</f>
        <v>0</v>
      </c>
      <c r="H179" s="101">
        <f t="shared" si="14"/>
        <v>0</v>
      </c>
    </row>
    <row r="180" spans="1:8" s="29" customFormat="1" ht="13.5">
      <c r="A180" s="26"/>
      <c r="B180" s="48" t="s">
        <v>185</v>
      </c>
      <c r="C180" s="26">
        <v>613100</v>
      </c>
      <c r="D180" s="27" t="s">
        <v>12</v>
      </c>
      <c r="E180" s="26" t="s">
        <v>186</v>
      </c>
      <c r="F180" s="86">
        <v>1000</v>
      </c>
      <c r="G180" s="104">
        <v>0</v>
      </c>
      <c r="H180" s="101">
        <f t="shared" si="14"/>
        <v>0</v>
      </c>
    </row>
    <row r="181" spans="1:8" s="29" customFormat="1" ht="13.5">
      <c r="A181" s="26"/>
      <c r="B181" s="48" t="s">
        <v>185</v>
      </c>
      <c r="C181" s="26">
        <v>613900</v>
      </c>
      <c r="D181" s="27" t="s">
        <v>20</v>
      </c>
      <c r="E181" s="26" t="s">
        <v>187</v>
      </c>
      <c r="F181" s="86">
        <v>5000</v>
      </c>
      <c r="G181" s="104">
        <v>0</v>
      </c>
      <c r="H181" s="101">
        <f t="shared" si="14"/>
        <v>0</v>
      </c>
    </row>
    <row r="182" spans="1:8" s="29" customFormat="1" ht="13.5">
      <c r="A182" s="26"/>
      <c r="B182" s="26"/>
      <c r="C182" s="26"/>
      <c r="D182" s="27"/>
      <c r="E182" s="57" t="s">
        <v>443</v>
      </c>
      <c r="F182" s="84">
        <f>SUM(F178)</f>
        <v>6000</v>
      </c>
      <c r="G182" s="102">
        <f>SUM(G178)</f>
        <v>0</v>
      </c>
      <c r="H182" s="101">
        <f t="shared" si="14"/>
        <v>0</v>
      </c>
    </row>
    <row r="183" spans="1:8" s="29" customFormat="1" ht="12.75">
      <c r="A183" s="11" t="s">
        <v>427</v>
      </c>
      <c r="B183" s="14"/>
      <c r="C183" s="14"/>
      <c r="D183" s="15"/>
      <c r="E183" s="14" t="s">
        <v>366</v>
      </c>
      <c r="F183" s="82"/>
      <c r="G183" s="111"/>
      <c r="H183" s="111"/>
    </row>
    <row r="184" spans="1:8" s="21" customFormat="1" ht="13.5">
      <c r="A184" s="18"/>
      <c r="B184" s="18"/>
      <c r="C184" s="18">
        <v>610000</v>
      </c>
      <c r="D184" s="19">
        <v>1</v>
      </c>
      <c r="E184" s="18" t="s">
        <v>183</v>
      </c>
      <c r="F184" s="83">
        <f>SUM(F185)</f>
        <v>3600</v>
      </c>
      <c r="G184" s="101">
        <f>SUM(G185)</f>
        <v>1844</v>
      </c>
      <c r="H184" s="101">
        <f t="shared" ref="H184:H188" si="15">SUM(G184/(F184/100))</f>
        <v>51.222222222222221</v>
      </c>
    </row>
    <row r="185" spans="1:8" s="25" customFormat="1" ht="13.5">
      <c r="A185" s="22"/>
      <c r="B185" s="47"/>
      <c r="C185" s="22">
        <v>613000</v>
      </c>
      <c r="D185" s="23" t="s">
        <v>10</v>
      </c>
      <c r="E185" s="22" t="s">
        <v>184</v>
      </c>
      <c r="F185" s="84">
        <f>SUM(F186:F187)</f>
        <v>3600</v>
      </c>
      <c r="G185" s="102">
        <f>SUM(G186:G187)</f>
        <v>1844</v>
      </c>
      <c r="H185" s="101">
        <f t="shared" si="15"/>
        <v>51.222222222222221</v>
      </c>
    </row>
    <row r="186" spans="1:8" s="29" customFormat="1" ht="13.5">
      <c r="A186" s="26"/>
      <c r="B186" s="48" t="s">
        <v>209</v>
      </c>
      <c r="C186" s="26">
        <v>613100</v>
      </c>
      <c r="D186" s="27" t="s">
        <v>12</v>
      </c>
      <c r="E186" s="26" t="s">
        <v>186</v>
      </c>
      <c r="F186" s="86">
        <v>1000</v>
      </c>
      <c r="G186" s="104">
        <v>0</v>
      </c>
      <c r="H186" s="101">
        <f t="shared" si="15"/>
        <v>0</v>
      </c>
    </row>
    <row r="187" spans="1:8" s="29" customFormat="1" ht="13.5">
      <c r="A187" s="26"/>
      <c r="B187" s="48" t="s">
        <v>209</v>
      </c>
      <c r="C187" s="26">
        <v>613900</v>
      </c>
      <c r="D187" s="27" t="s">
        <v>20</v>
      </c>
      <c r="E187" s="26" t="s">
        <v>187</v>
      </c>
      <c r="F187" s="86">
        <v>2600</v>
      </c>
      <c r="G187" s="104">
        <v>1844</v>
      </c>
      <c r="H187" s="101">
        <f t="shared" si="15"/>
        <v>70.92307692307692</v>
      </c>
    </row>
    <row r="188" spans="1:8" s="29" customFormat="1" ht="13.5">
      <c r="A188" s="26"/>
      <c r="B188" s="26"/>
      <c r="C188" s="26"/>
      <c r="D188" s="27"/>
      <c r="E188" s="57" t="s">
        <v>444</v>
      </c>
      <c r="F188" s="84">
        <f>SUM(F184)</f>
        <v>3600</v>
      </c>
      <c r="G188" s="102">
        <f>SUM(G184)</f>
        <v>1844</v>
      </c>
      <c r="H188" s="101">
        <f t="shared" si="15"/>
        <v>51.222222222222221</v>
      </c>
    </row>
    <row r="189" spans="1:8" s="17" customFormat="1" ht="12.75" customHeight="1">
      <c r="A189" s="50" t="s">
        <v>428</v>
      </c>
      <c r="B189" s="51"/>
      <c r="C189" s="51"/>
      <c r="D189" s="52"/>
      <c r="E189" s="51" t="s">
        <v>315</v>
      </c>
      <c r="F189" s="90"/>
      <c r="G189" s="112"/>
      <c r="H189" s="112"/>
    </row>
    <row r="190" spans="1:8" s="21" customFormat="1" ht="13.5">
      <c r="A190" s="18"/>
      <c r="B190" s="18"/>
      <c r="C190" s="18">
        <v>610000</v>
      </c>
      <c r="D190" s="19">
        <v>1</v>
      </c>
      <c r="E190" s="18" t="s">
        <v>183</v>
      </c>
      <c r="F190" s="83">
        <f>SUM(F191+F194+F196+F205)</f>
        <v>2661700</v>
      </c>
      <c r="G190" s="101">
        <f>SUM(G191+G194+G196+G205)</f>
        <v>3416522.09</v>
      </c>
      <c r="H190" s="101">
        <f t="shared" ref="H190:H211" si="16">SUM(G190/(F190/100))</f>
        <v>128.35864635383402</v>
      </c>
    </row>
    <row r="191" spans="1:8" s="25" customFormat="1" ht="13.5">
      <c r="A191" s="22"/>
      <c r="B191" s="47"/>
      <c r="C191" s="22">
        <v>611000</v>
      </c>
      <c r="D191" s="23" t="s">
        <v>10</v>
      </c>
      <c r="E191" s="22" t="s">
        <v>264</v>
      </c>
      <c r="F191" s="84">
        <f>SUM(F192+F193)</f>
        <v>397000</v>
      </c>
      <c r="G191" s="102">
        <f>SUM(G192+G193)</f>
        <v>356465.77</v>
      </c>
      <c r="H191" s="101">
        <f t="shared" si="16"/>
        <v>89.789866498740565</v>
      </c>
    </row>
    <row r="192" spans="1:8" s="29" customFormat="1" ht="13.5">
      <c r="A192" s="26"/>
      <c r="B192" s="48">
        <v>1091</v>
      </c>
      <c r="C192" s="26">
        <v>611100</v>
      </c>
      <c r="D192" s="27" t="s">
        <v>12</v>
      </c>
      <c r="E192" s="26" t="s">
        <v>265</v>
      </c>
      <c r="F192" s="86">
        <v>336000</v>
      </c>
      <c r="G192" s="104">
        <v>304701.56</v>
      </c>
      <c r="H192" s="101">
        <f t="shared" si="16"/>
        <v>90.684988095238097</v>
      </c>
    </row>
    <row r="193" spans="1:8" s="29" customFormat="1" ht="13.5">
      <c r="A193" s="26"/>
      <c r="B193" s="48">
        <v>1091</v>
      </c>
      <c r="C193" s="26">
        <v>611200</v>
      </c>
      <c r="D193" s="27" t="s">
        <v>20</v>
      </c>
      <c r="E193" s="26" t="s">
        <v>266</v>
      </c>
      <c r="F193" s="86">
        <v>61000</v>
      </c>
      <c r="G193" s="104">
        <v>51764.21</v>
      </c>
      <c r="H193" s="101">
        <f t="shared" si="16"/>
        <v>84.859360655737703</v>
      </c>
    </row>
    <row r="194" spans="1:8" s="25" customFormat="1" ht="13.5">
      <c r="A194" s="22"/>
      <c r="B194" s="47"/>
      <c r="C194" s="22">
        <v>612000</v>
      </c>
      <c r="D194" s="23" t="s">
        <v>29</v>
      </c>
      <c r="E194" s="22" t="s">
        <v>267</v>
      </c>
      <c r="F194" s="84">
        <f>SUM(F195)</f>
        <v>35000</v>
      </c>
      <c r="G194" s="102">
        <f>SUM(G195)</f>
        <v>32028.62</v>
      </c>
      <c r="H194" s="101">
        <f t="shared" si="16"/>
        <v>91.510342857142859</v>
      </c>
    </row>
    <row r="195" spans="1:8" s="29" customFormat="1" ht="13.5">
      <c r="A195" s="26"/>
      <c r="B195" s="48">
        <v>1091</v>
      </c>
      <c r="C195" s="26">
        <v>612100</v>
      </c>
      <c r="D195" s="27" t="s">
        <v>31</v>
      </c>
      <c r="E195" s="26" t="s">
        <v>267</v>
      </c>
      <c r="F195" s="86">
        <v>35000</v>
      </c>
      <c r="G195" s="104">
        <v>32028.62</v>
      </c>
      <c r="H195" s="101">
        <f t="shared" si="16"/>
        <v>91.510342857142859</v>
      </c>
    </row>
    <row r="196" spans="1:8" s="25" customFormat="1" ht="13.5">
      <c r="A196" s="22"/>
      <c r="B196" s="47"/>
      <c r="C196" s="22">
        <v>613000</v>
      </c>
      <c r="D196" s="23" t="s">
        <v>45</v>
      </c>
      <c r="E196" s="22" t="s">
        <v>184</v>
      </c>
      <c r="F196" s="84">
        <f>SUM(F197:F204)</f>
        <v>59700</v>
      </c>
      <c r="G196" s="102">
        <f>SUM(G197:G204)</f>
        <v>57438.340000000004</v>
      </c>
      <c r="H196" s="101">
        <f t="shared" si="16"/>
        <v>96.211624790619766</v>
      </c>
    </row>
    <row r="197" spans="1:8" s="29" customFormat="1" ht="13.5">
      <c r="A197" s="26"/>
      <c r="B197" s="48">
        <v>1091</v>
      </c>
      <c r="C197" s="26">
        <v>613100</v>
      </c>
      <c r="D197" s="27" t="s">
        <v>47</v>
      </c>
      <c r="E197" s="26" t="s">
        <v>186</v>
      </c>
      <c r="F197" s="86">
        <v>1000</v>
      </c>
      <c r="G197" s="104">
        <v>203</v>
      </c>
      <c r="H197" s="101">
        <f t="shared" si="16"/>
        <v>20.3</v>
      </c>
    </row>
    <row r="198" spans="1:8" s="29" customFormat="1" ht="13.5">
      <c r="A198" s="26"/>
      <c r="B198" s="48">
        <v>1091</v>
      </c>
      <c r="C198" s="26">
        <v>613200</v>
      </c>
      <c r="D198" s="27" t="s">
        <v>50</v>
      </c>
      <c r="E198" s="26" t="s">
        <v>269</v>
      </c>
      <c r="F198" s="86">
        <v>10800</v>
      </c>
      <c r="G198" s="104">
        <v>7266.77</v>
      </c>
      <c r="H198" s="101">
        <f t="shared" si="16"/>
        <v>67.284907407407417</v>
      </c>
    </row>
    <row r="199" spans="1:8" s="29" customFormat="1" ht="13.5">
      <c r="A199" s="26"/>
      <c r="B199" s="48">
        <v>1091</v>
      </c>
      <c r="C199" s="26">
        <v>613300</v>
      </c>
      <c r="D199" s="27" t="s">
        <v>270</v>
      </c>
      <c r="E199" s="26" t="s">
        <v>271</v>
      </c>
      <c r="F199" s="86">
        <v>13500</v>
      </c>
      <c r="G199" s="104">
        <v>18125.580000000002</v>
      </c>
      <c r="H199" s="101">
        <f t="shared" si="16"/>
        <v>134.26355555555557</v>
      </c>
    </row>
    <row r="200" spans="1:8" s="29" customFormat="1" ht="13.5">
      <c r="A200" s="26"/>
      <c r="B200" s="48">
        <v>1091</v>
      </c>
      <c r="C200" s="26">
        <v>613400</v>
      </c>
      <c r="D200" s="27" t="s">
        <v>272</v>
      </c>
      <c r="E200" s="26" t="s">
        <v>273</v>
      </c>
      <c r="F200" s="86">
        <v>7200</v>
      </c>
      <c r="G200" s="104">
        <v>10484.76</v>
      </c>
      <c r="H200" s="101">
        <f t="shared" si="16"/>
        <v>145.62166666666667</v>
      </c>
    </row>
    <row r="201" spans="1:8" s="29" customFormat="1" ht="13.5">
      <c r="A201" s="26"/>
      <c r="B201" s="48">
        <v>1091</v>
      </c>
      <c r="C201" s="26">
        <v>614500</v>
      </c>
      <c r="D201" s="27" t="s">
        <v>274</v>
      </c>
      <c r="E201" s="26" t="s">
        <v>332</v>
      </c>
      <c r="F201" s="86">
        <v>3600</v>
      </c>
      <c r="G201" s="104">
        <v>592.13</v>
      </c>
      <c r="H201" s="101">
        <f t="shared" si="16"/>
        <v>16.448055555555555</v>
      </c>
    </row>
    <row r="202" spans="1:8" s="29" customFormat="1" ht="13.5">
      <c r="A202" s="26"/>
      <c r="B202" s="48">
        <v>1091</v>
      </c>
      <c r="C202" s="26">
        <v>613700</v>
      </c>
      <c r="D202" s="27" t="s">
        <v>276</v>
      </c>
      <c r="E202" s="26" t="s">
        <v>277</v>
      </c>
      <c r="F202" s="86">
        <v>5400</v>
      </c>
      <c r="G202" s="104">
        <v>4899.55</v>
      </c>
      <c r="H202" s="101">
        <f t="shared" si="16"/>
        <v>90.732407407407408</v>
      </c>
    </row>
    <row r="203" spans="1:8" s="29" customFormat="1" ht="13.5">
      <c r="A203" s="26"/>
      <c r="B203" s="48">
        <v>1091</v>
      </c>
      <c r="C203" s="26">
        <v>613800</v>
      </c>
      <c r="D203" s="27" t="s">
        <v>278</v>
      </c>
      <c r="E203" s="26" t="s">
        <v>291</v>
      </c>
      <c r="F203" s="86">
        <v>7200</v>
      </c>
      <c r="G203" s="104">
        <v>3788.26</v>
      </c>
      <c r="H203" s="101">
        <f t="shared" si="16"/>
        <v>52.614722222222227</v>
      </c>
    </row>
    <row r="204" spans="1:8" s="29" customFormat="1" ht="13.5">
      <c r="A204" s="26"/>
      <c r="B204" s="48">
        <v>1091</v>
      </c>
      <c r="C204" s="26">
        <v>613900</v>
      </c>
      <c r="D204" s="27" t="s">
        <v>280</v>
      </c>
      <c r="E204" s="26" t="s">
        <v>187</v>
      </c>
      <c r="F204" s="86">
        <v>11000</v>
      </c>
      <c r="G204" s="104">
        <v>12078.29</v>
      </c>
      <c r="H204" s="101">
        <f t="shared" si="16"/>
        <v>109.80263636363637</v>
      </c>
    </row>
    <row r="205" spans="1:8" s="25" customFormat="1" ht="13.5">
      <c r="A205" s="22"/>
      <c r="B205" s="47"/>
      <c r="C205" s="22">
        <v>614000</v>
      </c>
      <c r="D205" s="23" t="s">
        <v>282</v>
      </c>
      <c r="E205" s="22" t="s">
        <v>197</v>
      </c>
      <c r="F205" s="84">
        <f>SUM(F206:F207)</f>
        <v>2170000</v>
      </c>
      <c r="G205" s="102">
        <f>SUM(G206:G207)</f>
        <v>2970589.36</v>
      </c>
      <c r="H205" s="101">
        <f t="shared" si="16"/>
        <v>136.89351889400922</v>
      </c>
    </row>
    <row r="206" spans="1:8" s="29" customFormat="1" ht="13.5">
      <c r="A206" s="26"/>
      <c r="B206" s="48">
        <v>1091</v>
      </c>
      <c r="C206" s="26">
        <v>614200</v>
      </c>
      <c r="D206" s="27" t="s">
        <v>283</v>
      </c>
      <c r="E206" s="26" t="s">
        <v>363</v>
      </c>
      <c r="F206" s="86">
        <v>170000</v>
      </c>
      <c r="G206" s="104">
        <v>164076.10999999999</v>
      </c>
      <c r="H206" s="101">
        <f t="shared" si="16"/>
        <v>96.515358823529397</v>
      </c>
    </row>
    <row r="207" spans="1:8" s="29" customFormat="1" ht="13.5">
      <c r="A207" s="26"/>
      <c r="B207" s="48">
        <v>1091</v>
      </c>
      <c r="C207" s="26">
        <v>614200</v>
      </c>
      <c r="D207" s="27" t="s">
        <v>284</v>
      </c>
      <c r="E207" s="26" t="s">
        <v>292</v>
      </c>
      <c r="F207" s="86">
        <v>2000000</v>
      </c>
      <c r="G207" s="104">
        <v>2806513.25</v>
      </c>
      <c r="H207" s="101">
        <f t="shared" si="16"/>
        <v>140.32566249999999</v>
      </c>
    </row>
    <row r="208" spans="1:8" s="25" customFormat="1" ht="13.5">
      <c r="A208" s="22"/>
      <c r="B208" s="47"/>
      <c r="C208" s="22">
        <v>821000</v>
      </c>
      <c r="D208" s="23">
        <v>2</v>
      </c>
      <c r="E208" s="57" t="s">
        <v>214</v>
      </c>
      <c r="F208" s="84">
        <f>SUM(F209)</f>
        <v>3000</v>
      </c>
      <c r="G208" s="102">
        <f>SUM(G209)</f>
        <v>2770</v>
      </c>
      <c r="H208" s="101">
        <f t="shared" si="16"/>
        <v>92.333333333333329</v>
      </c>
    </row>
    <row r="209" spans="1:8" s="29" customFormat="1" ht="13.5">
      <c r="A209" s="26"/>
      <c r="B209" s="48" t="s">
        <v>268</v>
      </c>
      <c r="C209" s="26">
        <v>821300</v>
      </c>
      <c r="D209" s="27" t="s">
        <v>54</v>
      </c>
      <c r="E209" s="26" t="s">
        <v>287</v>
      </c>
      <c r="F209" s="86">
        <v>3000</v>
      </c>
      <c r="G209" s="104">
        <v>2770</v>
      </c>
      <c r="H209" s="101">
        <f t="shared" si="16"/>
        <v>92.333333333333329</v>
      </c>
    </row>
    <row r="210" spans="1:8" s="29" customFormat="1" ht="13.5">
      <c r="A210" s="34"/>
      <c r="B210" s="34"/>
      <c r="C210" s="34"/>
      <c r="D210" s="35"/>
      <c r="E210" s="57" t="s">
        <v>445</v>
      </c>
      <c r="F210" s="91">
        <f>SUM(F190+F208)</f>
        <v>2664700</v>
      </c>
      <c r="G210" s="113">
        <f>SUM(G190+G208)</f>
        <v>3419292.09</v>
      </c>
      <c r="H210" s="101">
        <f t="shared" si="16"/>
        <v>128.31808796487408</v>
      </c>
    </row>
    <row r="211" spans="1:8" s="29" customFormat="1" ht="13.5">
      <c r="A211" s="26"/>
      <c r="B211" s="26"/>
      <c r="C211" s="26"/>
      <c r="D211" s="27"/>
      <c r="E211" s="57" t="s">
        <v>293</v>
      </c>
      <c r="F211" s="84">
        <f>SUM(F14+F32+F81+F99+F133+F159+F166+F176+F182+F188+F210)</f>
        <v>25980000</v>
      </c>
      <c r="G211" s="102">
        <f>SUM(G14+G32+G81+G99+G133+G159+G166+G176+G182+G188+G210)</f>
        <v>19609829.410000004</v>
      </c>
      <c r="H211" s="101">
        <f t="shared" si="16"/>
        <v>75.480482717474999</v>
      </c>
    </row>
    <row r="212" spans="1:8" s="29" customFormat="1" ht="12" customHeight="1">
      <c r="A212" s="50"/>
      <c r="B212" s="51"/>
      <c r="C212" s="51"/>
      <c r="D212" s="52"/>
      <c r="E212" s="51" t="s">
        <v>294</v>
      </c>
      <c r="F212" s="90"/>
      <c r="G212" s="112"/>
      <c r="H212" s="112"/>
    </row>
    <row r="213" spans="1:8" s="21" customFormat="1" ht="13.5">
      <c r="A213" s="18">
        <v>610000</v>
      </c>
      <c r="B213" s="18"/>
      <c r="C213" s="18"/>
      <c r="D213" s="19" t="s">
        <v>316</v>
      </c>
      <c r="E213" s="18" t="s">
        <v>183</v>
      </c>
      <c r="F213" s="83">
        <f>SUM(F214+F217+F219+F228+F236)</f>
        <v>15757200</v>
      </c>
      <c r="G213" s="101">
        <f>SUM(G214+G217+G219+G228+G236)</f>
        <v>15150277.879999999</v>
      </c>
      <c r="H213" s="101">
        <f t="shared" ref="H213:H246" si="17">SUM(G213/(F213/100))</f>
        <v>96.148287005305505</v>
      </c>
    </row>
    <row r="214" spans="1:8" s="25" customFormat="1" ht="13.5">
      <c r="A214" s="22">
        <v>611000</v>
      </c>
      <c r="B214" s="22"/>
      <c r="C214" s="22"/>
      <c r="D214" s="23" t="s">
        <v>10</v>
      </c>
      <c r="E214" s="22" t="s">
        <v>264</v>
      </c>
      <c r="F214" s="84">
        <f>SUM(F215+F216)</f>
        <v>3397000</v>
      </c>
      <c r="G214" s="102">
        <f>SUM(G215+G216)</f>
        <v>3016771.48</v>
      </c>
      <c r="H214" s="101">
        <f t="shared" si="17"/>
        <v>88.806931998822492</v>
      </c>
    </row>
    <row r="215" spans="1:8" s="29" customFormat="1" ht="13.5">
      <c r="A215" s="26"/>
      <c r="B215" s="26">
        <v>611100</v>
      </c>
      <c r="C215" s="26"/>
      <c r="D215" s="27" t="s">
        <v>12</v>
      </c>
      <c r="E215" s="26" t="s">
        <v>265</v>
      </c>
      <c r="F215" s="86">
        <v>2986000</v>
      </c>
      <c r="G215" s="104">
        <f>SUM(G138+G192)</f>
        <v>2633893.31</v>
      </c>
      <c r="H215" s="101">
        <f t="shared" si="17"/>
        <v>88.208081379772267</v>
      </c>
    </row>
    <row r="216" spans="1:8" s="29" customFormat="1" ht="13.5">
      <c r="A216" s="26"/>
      <c r="B216" s="26">
        <v>611200</v>
      </c>
      <c r="C216" s="26"/>
      <c r="D216" s="27" t="s">
        <v>20</v>
      </c>
      <c r="E216" s="26" t="s">
        <v>266</v>
      </c>
      <c r="F216" s="86">
        <v>411000</v>
      </c>
      <c r="G216" s="104">
        <f>SUM(G139+G193)</f>
        <v>382878.17000000004</v>
      </c>
      <c r="H216" s="101">
        <f t="shared" si="17"/>
        <v>93.157705596107064</v>
      </c>
    </row>
    <row r="217" spans="1:8" s="25" customFormat="1" ht="13.5">
      <c r="A217" s="22">
        <v>612000</v>
      </c>
      <c r="B217" s="22"/>
      <c r="C217" s="22"/>
      <c r="D217" s="23" t="s">
        <v>29</v>
      </c>
      <c r="E217" s="22" t="s">
        <v>267</v>
      </c>
      <c r="F217" s="84">
        <f>SUM(F218)</f>
        <v>320000</v>
      </c>
      <c r="G217" s="102">
        <f>SUM(G218)</f>
        <v>276596.44</v>
      </c>
      <c r="H217" s="101">
        <f t="shared" si="17"/>
        <v>86.436387499999995</v>
      </c>
    </row>
    <row r="218" spans="1:8" s="29" customFormat="1" ht="13.5">
      <c r="A218" s="26"/>
      <c r="B218" s="26">
        <v>612100</v>
      </c>
      <c r="C218" s="26"/>
      <c r="D218" s="27" t="s">
        <v>31</v>
      </c>
      <c r="E218" s="26" t="s">
        <v>267</v>
      </c>
      <c r="F218" s="86">
        <v>320000</v>
      </c>
      <c r="G218" s="104">
        <f>SUM(G141+G195)</f>
        <v>276596.44</v>
      </c>
      <c r="H218" s="101">
        <f t="shared" si="17"/>
        <v>86.436387499999995</v>
      </c>
    </row>
    <row r="219" spans="1:8" s="25" customFormat="1" ht="13.5">
      <c r="A219" s="22">
        <v>613000</v>
      </c>
      <c r="B219" s="22"/>
      <c r="C219" s="22"/>
      <c r="D219" s="23" t="s">
        <v>45</v>
      </c>
      <c r="E219" s="22" t="s">
        <v>184</v>
      </c>
      <c r="F219" s="84">
        <f>SUM(F220:F227)</f>
        <v>5330100</v>
      </c>
      <c r="G219" s="102">
        <f>SUM(G220:G227)</f>
        <v>4309335.8899999997</v>
      </c>
      <c r="H219" s="101">
        <f t="shared" si="17"/>
        <v>80.849062681750809</v>
      </c>
    </row>
    <row r="220" spans="1:8" s="29" customFormat="1" ht="13.5">
      <c r="A220" s="26"/>
      <c r="B220" s="26">
        <v>613100</v>
      </c>
      <c r="C220" s="26"/>
      <c r="D220" s="27" t="s">
        <v>47</v>
      </c>
      <c r="E220" s="26" t="s">
        <v>186</v>
      </c>
      <c r="F220" s="86">
        <v>14500</v>
      </c>
      <c r="G220" s="104">
        <f>SUM(G7+G18+G36+G85+G103+G143+G163+G170+G180+G186+G197)</f>
        <v>4012.3</v>
      </c>
      <c r="H220" s="101">
        <f t="shared" si="17"/>
        <v>27.671034482758621</v>
      </c>
    </row>
    <row r="221" spans="1:8" s="29" customFormat="1" ht="13.5">
      <c r="A221" s="26"/>
      <c r="B221" s="26">
        <v>613200</v>
      </c>
      <c r="C221" s="26"/>
      <c r="D221" s="27" t="s">
        <v>50</v>
      </c>
      <c r="E221" s="26" t="s">
        <v>269</v>
      </c>
      <c r="F221" s="86">
        <v>325800</v>
      </c>
      <c r="G221" s="104">
        <f>SUM(G104+G144+G198)</f>
        <v>321271.91000000003</v>
      </c>
      <c r="H221" s="101">
        <f t="shared" si="17"/>
        <v>98.610162676488656</v>
      </c>
    </row>
    <row r="222" spans="1:8" s="29" customFormat="1" ht="13.5">
      <c r="A222" s="26"/>
      <c r="B222" s="26">
        <v>613300</v>
      </c>
      <c r="C222" s="26"/>
      <c r="D222" s="27" t="s">
        <v>270</v>
      </c>
      <c r="E222" s="26" t="s">
        <v>271</v>
      </c>
      <c r="F222" s="86">
        <v>2942000</v>
      </c>
      <c r="G222" s="104">
        <f>SUM(G105+G106+G107+G108+G109+G110+G145+G199)</f>
        <v>2666070.59</v>
      </c>
      <c r="H222" s="101">
        <f t="shared" si="17"/>
        <v>90.621026172671648</v>
      </c>
    </row>
    <row r="223" spans="1:8" s="29" customFormat="1" ht="13.5">
      <c r="A223" s="26"/>
      <c r="B223" s="26">
        <v>613400</v>
      </c>
      <c r="C223" s="26"/>
      <c r="D223" s="27" t="s">
        <v>272</v>
      </c>
      <c r="E223" s="26" t="s">
        <v>273</v>
      </c>
      <c r="F223" s="86">
        <v>97200</v>
      </c>
      <c r="G223" s="104">
        <f>SUM(G86+G87+G146+G200)</f>
        <v>65329.200000000004</v>
      </c>
      <c r="H223" s="101">
        <f t="shared" si="17"/>
        <v>67.211111111111109</v>
      </c>
    </row>
    <row r="224" spans="1:8" s="29" customFormat="1" ht="13.5">
      <c r="A224" s="26"/>
      <c r="B224" s="26">
        <v>613500</v>
      </c>
      <c r="C224" s="26"/>
      <c r="D224" s="27" t="s">
        <v>274</v>
      </c>
      <c r="E224" s="26" t="s">
        <v>275</v>
      </c>
      <c r="F224" s="86">
        <v>139100</v>
      </c>
      <c r="G224" s="104">
        <f>SUM(G37+G147+G201)</f>
        <v>164139.92000000001</v>
      </c>
      <c r="H224" s="101">
        <f t="shared" si="17"/>
        <v>118.00138030194105</v>
      </c>
    </row>
    <row r="225" spans="1:8" s="29" customFormat="1" ht="13.5">
      <c r="A225" s="26"/>
      <c r="B225" s="26">
        <v>613700</v>
      </c>
      <c r="C225" s="26"/>
      <c r="D225" s="27" t="s">
        <v>276</v>
      </c>
      <c r="E225" s="26" t="s">
        <v>277</v>
      </c>
      <c r="F225" s="86">
        <v>1039200</v>
      </c>
      <c r="G225" s="104">
        <f>SUM(G19+G88+G89+G90+G111+G148+G202)</f>
        <v>423059.46</v>
      </c>
      <c r="H225" s="101">
        <f t="shared" si="17"/>
        <v>40.710109699769056</v>
      </c>
    </row>
    <row r="226" spans="1:8" s="29" customFormat="1" ht="13.5">
      <c r="A226" s="26"/>
      <c r="B226" s="26">
        <v>613800</v>
      </c>
      <c r="C226" s="26"/>
      <c r="D226" s="27" t="s">
        <v>278</v>
      </c>
      <c r="E226" s="26" t="s">
        <v>190</v>
      </c>
      <c r="F226" s="86">
        <v>34200</v>
      </c>
      <c r="G226" s="104">
        <f>SUM(G20+G149+G203)</f>
        <v>16398.88</v>
      </c>
      <c r="H226" s="101">
        <f t="shared" si="17"/>
        <v>47.949941520467839</v>
      </c>
    </row>
    <row r="227" spans="1:8" s="29" customFormat="1" ht="13.5">
      <c r="A227" s="26"/>
      <c r="B227" s="26">
        <v>613900</v>
      </c>
      <c r="C227" s="26"/>
      <c r="D227" s="27" t="s">
        <v>280</v>
      </c>
      <c r="E227" s="26" t="s">
        <v>187</v>
      </c>
      <c r="F227" s="86">
        <v>738100</v>
      </c>
      <c r="G227" s="104">
        <f>SUM(G8+G9+G21+G22+G38+G91+G112+G113+G150+G151+G164+G171+G172+G173+G174+G175+G181+G187+G204)</f>
        <v>649053.63000000012</v>
      </c>
      <c r="H227" s="101">
        <f t="shared" si="17"/>
        <v>87.935730930768202</v>
      </c>
    </row>
    <row r="228" spans="1:8" s="25" customFormat="1" ht="13.5">
      <c r="A228" s="22">
        <v>614000</v>
      </c>
      <c r="B228" s="22"/>
      <c r="C228" s="22"/>
      <c r="D228" s="23" t="s">
        <v>282</v>
      </c>
      <c r="E228" s="22" t="s">
        <v>197</v>
      </c>
      <c r="F228" s="84">
        <f>SUM(F229:F235)</f>
        <v>6500100</v>
      </c>
      <c r="G228" s="102">
        <f>SUM(G229:G235)</f>
        <v>7436997.4800000004</v>
      </c>
      <c r="H228" s="101">
        <f t="shared" si="17"/>
        <v>114.41358563714405</v>
      </c>
    </row>
    <row r="229" spans="1:8" s="29" customFormat="1" ht="13.5">
      <c r="A229" s="26"/>
      <c r="B229" s="26">
        <v>614100</v>
      </c>
      <c r="C229" s="26"/>
      <c r="D229" s="27" t="s">
        <v>283</v>
      </c>
      <c r="E229" s="26" t="s">
        <v>295</v>
      </c>
      <c r="F229" s="86">
        <v>194000</v>
      </c>
      <c r="G229" s="104">
        <f>SUM(G40+G118+G119)</f>
        <v>207980</v>
      </c>
      <c r="H229" s="101">
        <f t="shared" si="17"/>
        <v>107.20618556701031</v>
      </c>
    </row>
    <row r="230" spans="1:8" s="29" customFormat="1" ht="13.5">
      <c r="A230" s="26"/>
      <c r="B230" s="26">
        <v>614200</v>
      </c>
      <c r="C230" s="26"/>
      <c r="D230" s="27" t="s">
        <v>284</v>
      </c>
      <c r="E230" s="26" t="s">
        <v>296</v>
      </c>
      <c r="F230" s="86">
        <v>3228500</v>
      </c>
      <c r="G230" s="104">
        <f>SUM(G41+G42+G43+G44+G45+G46+G47+G48+G49+G50+G51+G52+G154+G206+G207)</f>
        <v>4373595.07</v>
      </c>
      <c r="H230" s="101">
        <f t="shared" si="17"/>
        <v>135.46833111352021</v>
      </c>
    </row>
    <row r="231" spans="1:8" s="29" customFormat="1" ht="13.5">
      <c r="A231" s="26"/>
      <c r="B231" s="26">
        <v>614300</v>
      </c>
      <c r="C231" s="26"/>
      <c r="D231" s="27" t="s">
        <v>286</v>
      </c>
      <c r="E231" s="26" t="s">
        <v>297</v>
      </c>
      <c r="F231" s="86">
        <v>835900</v>
      </c>
      <c r="G231" s="104">
        <f>SUM(G53+G54+G55+G56+G57+G58+G59+G60+G61+G62+G63+G64+G65+G66+G67+G68+G69+G93)</f>
        <v>832195</v>
      </c>
      <c r="H231" s="101">
        <f t="shared" si="17"/>
        <v>99.556765163297044</v>
      </c>
    </row>
    <row r="232" spans="1:8" s="29" customFormat="1" ht="13.5">
      <c r="A232" s="26"/>
      <c r="B232" s="26">
        <v>614400</v>
      </c>
      <c r="C232" s="26"/>
      <c r="D232" s="27" t="s">
        <v>298</v>
      </c>
      <c r="E232" s="26" t="s">
        <v>299</v>
      </c>
      <c r="F232" s="86">
        <v>1413600</v>
      </c>
      <c r="G232" s="104">
        <f>SUM(G24+G25+G26+G70+G71+G72+G73+G74+G75+G76+G77+G78+G79+G80+G120)</f>
        <v>1262681</v>
      </c>
      <c r="H232" s="101">
        <f t="shared" si="17"/>
        <v>89.323783248443689</v>
      </c>
    </row>
    <row r="233" spans="1:8" s="29" customFormat="1" ht="13.5">
      <c r="A233" s="26"/>
      <c r="B233" s="27" t="s">
        <v>300</v>
      </c>
      <c r="C233" s="26"/>
      <c r="D233" s="27" t="s">
        <v>301</v>
      </c>
      <c r="E233" s="60" t="s">
        <v>463</v>
      </c>
      <c r="F233" s="86">
        <v>696000</v>
      </c>
      <c r="G233" s="104">
        <f>SUM(G27+G28+G95)</f>
        <v>621060</v>
      </c>
      <c r="H233" s="101">
        <f t="shared" si="17"/>
        <v>89.232758620689651</v>
      </c>
    </row>
    <row r="234" spans="1:8" s="29" customFormat="1" ht="13.5">
      <c r="A234" s="26"/>
      <c r="B234" s="26">
        <v>614800</v>
      </c>
      <c r="C234" s="26"/>
      <c r="D234" s="27" t="s">
        <v>302</v>
      </c>
      <c r="E234" s="26" t="s">
        <v>303</v>
      </c>
      <c r="F234" s="86">
        <v>87100</v>
      </c>
      <c r="G234" s="104">
        <f>SUM(G30+G31)</f>
        <v>84796</v>
      </c>
      <c r="H234" s="101">
        <f t="shared" si="17"/>
        <v>97.354764638346722</v>
      </c>
    </row>
    <row r="235" spans="1:8" s="29" customFormat="1" ht="13.5">
      <c r="A235" s="26"/>
      <c r="B235" s="26">
        <v>614800</v>
      </c>
      <c r="C235" s="26"/>
      <c r="D235" s="27" t="s">
        <v>304</v>
      </c>
      <c r="E235" s="26" t="s">
        <v>305</v>
      </c>
      <c r="F235" s="86">
        <v>45000</v>
      </c>
      <c r="G235" s="104">
        <f>SUM(G29)</f>
        <v>54690.41</v>
      </c>
      <c r="H235" s="101">
        <f t="shared" si="17"/>
        <v>121.53424444444445</v>
      </c>
    </row>
    <row r="236" spans="1:8" s="25" customFormat="1" ht="13.5">
      <c r="A236" s="22">
        <v>616000</v>
      </c>
      <c r="B236" s="47"/>
      <c r="C236" s="22"/>
      <c r="D236" s="23" t="s">
        <v>306</v>
      </c>
      <c r="E236" s="22" t="s">
        <v>222</v>
      </c>
      <c r="F236" s="84">
        <f>SUM(F237)</f>
        <v>210000</v>
      </c>
      <c r="G236" s="102">
        <f>SUM(G237)</f>
        <v>110576.59</v>
      </c>
      <c r="H236" s="101">
        <f t="shared" si="17"/>
        <v>52.655519047619045</v>
      </c>
    </row>
    <row r="237" spans="1:8" s="29" customFormat="1" ht="13.5">
      <c r="A237" s="26"/>
      <c r="B237" s="48">
        <v>616100</v>
      </c>
      <c r="C237" s="26"/>
      <c r="D237" s="27" t="s">
        <v>307</v>
      </c>
      <c r="E237" s="26" t="s">
        <v>224</v>
      </c>
      <c r="F237" s="86">
        <v>210000</v>
      </c>
      <c r="G237" s="104">
        <f>SUM(G122)</f>
        <v>110576.59</v>
      </c>
      <c r="H237" s="101">
        <f t="shared" si="17"/>
        <v>52.655519047619045</v>
      </c>
    </row>
    <row r="238" spans="1:8" s="25" customFormat="1" ht="13.5">
      <c r="A238" s="22">
        <v>810000</v>
      </c>
      <c r="B238" s="22"/>
      <c r="C238" s="22"/>
      <c r="D238" s="23" t="s">
        <v>314</v>
      </c>
      <c r="E238" s="57" t="s">
        <v>214</v>
      </c>
      <c r="F238" s="84">
        <f>SUM(F239:F242)</f>
        <v>9391800</v>
      </c>
      <c r="G238" s="102">
        <f>SUM(G239:G242)</f>
        <v>3612635.8599999994</v>
      </c>
      <c r="H238" s="101">
        <f t="shared" si="17"/>
        <v>38.465851700419506</v>
      </c>
    </row>
    <row r="239" spans="1:8" s="29" customFormat="1" ht="13.5">
      <c r="A239" s="26"/>
      <c r="B239" s="26">
        <v>821100</v>
      </c>
      <c r="C239" s="26"/>
      <c r="D239" s="27" t="s">
        <v>54</v>
      </c>
      <c r="E239" s="26" t="s">
        <v>308</v>
      </c>
      <c r="F239" s="86">
        <v>5000</v>
      </c>
      <c r="G239" s="104">
        <f>SUM(G124)</f>
        <v>0</v>
      </c>
      <c r="H239" s="101">
        <f t="shared" si="17"/>
        <v>0</v>
      </c>
    </row>
    <row r="240" spans="1:8" s="29" customFormat="1" ht="13.5">
      <c r="A240" s="26"/>
      <c r="B240" s="26">
        <v>821300</v>
      </c>
      <c r="C240" s="26"/>
      <c r="D240" s="27" t="s">
        <v>72</v>
      </c>
      <c r="E240" s="26" t="s">
        <v>287</v>
      </c>
      <c r="F240" s="86">
        <v>824000</v>
      </c>
      <c r="G240" s="104">
        <f>SUM(G97+G98+G156+G158+G209)</f>
        <v>194143.21000000002</v>
      </c>
      <c r="H240" s="101">
        <f t="shared" si="17"/>
        <v>23.561069174757286</v>
      </c>
    </row>
    <row r="241" spans="1:8" s="29" customFormat="1" ht="13.5">
      <c r="A241" s="26"/>
      <c r="B241" s="26">
        <v>821500</v>
      </c>
      <c r="C241" s="26"/>
      <c r="D241" s="27" t="s">
        <v>82</v>
      </c>
      <c r="E241" s="26" t="s">
        <v>309</v>
      </c>
      <c r="F241" s="86">
        <v>93000</v>
      </c>
      <c r="G241" s="104">
        <f>SUM(G12+G13+G125)</f>
        <v>41318.550000000003</v>
      </c>
      <c r="H241" s="101">
        <f t="shared" si="17"/>
        <v>44.428548387096775</v>
      </c>
    </row>
    <row r="242" spans="1:8" s="29" customFormat="1" ht="13.5">
      <c r="A242" s="26"/>
      <c r="B242" s="26">
        <v>821600</v>
      </c>
      <c r="C242" s="26"/>
      <c r="D242" s="27" t="s">
        <v>88</v>
      </c>
      <c r="E242" s="26" t="s">
        <v>288</v>
      </c>
      <c r="F242" s="86">
        <v>8469800</v>
      </c>
      <c r="G242" s="104">
        <f>SUM(G126+G127+G128+G129+G130+G131)</f>
        <v>3377174.0999999996</v>
      </c>
      <c r="H242" s="101">
        <f t="shared" si="17"/>
        <v>39.873126874306358</v>
      </c>
    </row>
    <row r="243" spans="1:8" s="25" customFormat="1" ht="13.5">
      <c r="A243" s="22"/>
      <c r="B243" s="22"/>
      <c r="C243" s="22"/>
      <c r="D243" s="23" t="s">
        <v>170</v>
      </c>
      <c r="E243" s="57" t="s">
        <v>188</v>
      </c>
      <c r="F243" s="84">
        <v>20000</v>
      </c>
      <c r="G243" s="102">
        <f>SUM(G165)</f>
        <v>0</v>
      </c>
      <c r="H243" s="101">
        <f t="shared" si="17"/>
        <v>0</v>
      </c>
    </row>
    <row r="244" spans="1:8" s="29" customFormat="1" ht="13.5">
      <c r="A244" s="26"/>
      <c r="B244" s="26"/>
      <c r="C244" s="26"/>
      <c r="D244" s="27"/>
      <c r="E244" s="57" t="s">
        <v>293</v>
      </c>
      <c r="F244" s="84">
        <f>SUM(F213+F238+F243)</f>
        <v>25169000</v>
      </c>
      <c r="G244" s="102">
        <f>SUM(G213+G238+G243)</f>
        <v>18762913.739999998</v>
      </c>
      <c r="H244" s="101">
        <f t="shared" si="17"/>
        <v>74.547712424013667</v>
      </c>
    </row>
    <row r="245" spans="1:8" s="25" customFormat="1" ht="13.5">
      <c r="A245" s="22"/>
      <c r="B245" s="22">
        <v>823100</v>
      </c>
      <c r="C245" s="22"/>
      <c r="D245" s="23" t="s">
        <v>317</v>
      </c>
      <c r="E245" s="57" t="s">
        <v>310</v>
      </c>
      <c r="F245" s="84">
        <v>811000</v>
      </c>
      <c r="G245" s="102">
        <f>SUM(G132)</f>
        <v>846915.67</v>
      </c>
      <c r="H245" s="101">
        <f t="shared" si="17"/>
        <v>104.42856596794081</v>
      </c>
    </row>
    <row r="246" spans="1:8" s="29" customFormat="1" ht="13.5">
      <c r="A246" s="26"/>
      <c r="B246" s="26"/>
      <c r="C246" s="26"/>
      <c r="D246" s="27"/>
      <c r="E246" s="57" t="s">
        <v>409</v>
      </c>
      <c r="F246" s="84">
        <f>SUM(F213+F238+F243+F245)</f>
        <v>25980000</v>
      </c>
      <c r="G246" s="102">
        <f>SUM(G213+G238+G243+G245)</f>
        <v>19609829.41</v>
      </c>
      <c r="H246" s="101">
        <f t="shared" si="17"/>
        <v>75.480482717474985</v>
      </c>
    </row>
    <row r="247" spans="1:8" s="54" customFormat="1" ht="12.75">
      <c r="A247" s="38"/>
      <c r="B247" s="38"/>
      <c r="C247" s="38"/>
      <c r="D247" s="39"/>
      <c r="E247" s="38"/>
      <c r="F247" s="41"/>
      <c r="G247" s="114"/>
      <c r="H247" s="114"/>
    </row>
  </sheetData>
  <printOptions horizontalCentered="1"/>
  <pageMargins left="0.51181102362204722" right="0.70866141732283472" top="0.86614173228346458" bottom="0.55118110236220474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</vt:lpstr>
      <vt:lpstr>(prihodi)</vt:lpstr>
      <vt:lpstr>(izdaci) </vt:lpstr>
      <vt:lpstr>Sheet1</vt:lpstr>
      <vt:lpstr>Sheet2</vt:lpstr>
      <vt:lpstr>Sheet3</vt:lpstr>
      <vt:lpstr>'(izdaci) 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2023-03-24T07:34:59Z</cp:lastPrinted>
  <dcterms:created xsi:type="dcterms:W3CDTF">2016-11-03T07:20:33Z</dcterms:created>
  <dcterms:modified xsi:type="dcterms:W3CDTF">2023-03-24T07:35:03Z</dcterms:modified>
</cp:coreProperties>
</file>