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955"/>
  </bookViews>
  <sheets>
    <sheet name="izvršenje 2012.g" sheetId="1" r:id="rId1"/>
    <sheet name="naslovna strana" sheetId="2" r:id="rId2"/>
  </sheets>
  <calcPr calcId="124519"/>
</workbook>
</file>

<file path=xl/calcChain.xml><?xml version="1.0" encoding="utf-8"?>
<calcChain xmlns="http://schemas.openxmlformats.org/spreadsheetml/2006/main">
  <c r="J530" i="1"/>
  <c r="K532"/>
  <c r="K234"/>
  <c r="D41" i="2"/>
  <c r="C41"/>
  <c r="D36"/>
  <c r="C36"/>
  <c r="D32"/>
  <c r="D43" s="1"/>
  <c r="C32"/>
  <c r="C43" s="1"/>
  <c r="D28"/>
  <c r="C28"/>
  <c r="D23"/>
  <c r="C23"/>
  <c r="D19"/>
  <c r="D30" s="1"/>
  <c r="C19"/>
  <c r="C30" s="1"/>
  <c r="C44" s="1"/>
  <c r="D27" l="1"/>
  <c r="D44" s="1"/>
  <c r="D40"/>
  <c r="C27"/>
  <c r="C40"/>
  <c r="J31" i="1"/>
  <c r="I31"/>
  <c r="J26"/>
  <c r="I26"/>
  <c r="J22"/>
  <c r="I22"/>
  <c r="I30" s="1"/>
  <c r="J9"/>
  <c r="I9"/>
  <c r="J13"/>
  <c r="I13"/>
  <c r="J18"/>
  <c r="I18"/>
  <c r="J33" l="1"/>
  <c r="J30"/>
  <c r="I33"/>
  <c r="J17"/>
  <c r="I17"/>
  <c r="J20"/>
  <c r="I20"/>
  <c r="J164"/>
  <c r="J34" l="1"/>
  <c r="I34"/>
  <c r="J385"/>
  <c r="J545"/>
  <c r="I545"/>
  <c r="J621"/>
  <c r="J627"/>
  <c r="I627"/>
  <c r="H627"/>
  <c r="J526"/>
  <c r="J297"/>
  <c r="J547"/>
  <c r="I547"/>
  <c r="J339"/>
  <c r="J578"/>
  <c r="I610"/>
  <c r="I587"/>
  <c r="I578"/>
  <c r="I563"/>
  <c r="I562" s="1"/>
  <c r="I566" s="1"/>
  <c r="I550"/>
  <c r="I540"/>
  <c r="I539" s="1"/>
  <c r="I530"/>
  <c r="I526"/>
  <c r="I524"/>
  <c r="I510"/>
  <c r="I508"/>
  <c r="I505"/>
  <c r="I496"/>
  <c r="I494"/>
  <c r="I490"/>
  <c r="I489" s="1"/>
  <c r="I513" s="1"/>
  <c r="I467"/>
  <c r="I464"/>
  <c r="I455"/>
  <c r="I453"/>
  <c r="I450"/>
  <c r="I423"/>
  <c r="I385"/>
  <c r="I371"/>
  <c r="I370" s="1"/>
  <c r="I434" s="1"/>
  <c r="I339"/>
  <c r="I329"/>
  <c r="I328" s="1"/>
  <c r="I310"/>
  <c r="I305"/>
  <c r="I297"/>
  <c r="I286"/>
  <c r="I285" s="1"/>
  <c r="I290" s="1"/>
  <c r="I270"/>
  <c r="I245"/>
  <c r="I237"/>
  <c r="I229"/>
  <c r="I218"/>
  <c r="I216"/>
  <c r="I211"/>
  <c r="I175"/>
  <c r="I174" s="1"/>
  <c r="I173" s="1"/>
  <c r="I171"/>
  <c r="I170" s="1"/>
  <c r="I168"/>
  <c r="I167" s="1"/>
  <c r="I164"/>
  <c r="I163" s="1"/>
  <c r="I158"/>
  <c r="I154"/>
  <c r="I145"/>
  <c r="I141"/>
  <c r="I138"/>
  <c r="I125"/>
  <c r="I122"/>
  <c r="I121" s="1"/>
  <c r="I119"/>
  <c r="I118" s="1"/>
  <c r="I115"/>
  <c r="I112"/>
  <c r="I107"/>
  <c r="I97"/>
  <c r="I95"/>
  <c r="I91"/>
  <c r="I89"/>
  <c r="I76"/>
  <c r="I75" s="1"/>
  <c r="I67"/>
  <c r="I65"/>
  <c r="I62"/>
  <c r="I55"/>
  <c r="I54" s="1"/>
  <c r="K269"/>
  <c r="K268"/>
  <c r="K267"/>
  <c r="K266"/>
  <c r="K265"/>
  <c r="K264"/>
  <c r="K263"/>
  <c r="K262"/>
  <c r="K261"/>
  <c r="J490"/>
  <c r="H490"/>
  <c r="J510"/>
  <c r="H510"/>
  <c r="J508"/>
  <c r="K508" s="1"/>
  <c r="H508"/>
  <c r="J505"/>
  <c r="H505"/>
  <c r="J496"/>
  <c r="K496" s="1"/>
  <c r="H496"/>
  <c r="J494"/>
  <c r="H494"/>
  <c r="H530"/>
  <c r="K526"/>
  <c r="H526"/>
  <c r="J524"/>
  <c r="K524" s="1"/>
  <c r="H524"/>
  <c r="H523" s="1"/>
  <c r="H534" s="1"/>
  <c r="J550"/>
  <c r="K550" s="1"/>
  <c r="H550"/>
  <c r="H547"/>
  <c r="H545" s="1"/>
  <c r="J540"/>
  <c r="J539" s="1"/>
  <c r="H540"/>
  <c r="H539" s="1"/>
  <c r="J563"/>
  <c r="J562" s="1"/>
  <c r="H563"/>
  <c r="H562" s="1"/>
  <c r="H566" s="1"/>
  <c r="K565"/>
  <c r="K564"/>
  <c r="K552"/>
  <c r="K551"/>
  <c r="K548"/>
  <c r="K547"/>
  <c r="K544"/>
  <c r="K542"/>
  <c r="K541"/>
  <c r="K531"/>
  <c r="K529"/>
  <c r="K527"/>
  <c r="K525"/>
  <c r="K512"/>
  <c r="K511"/>
  <c r="K510"/>
  <c r="K509"/>
  <c r="K507"/>
  <c r="K506"/>
  <c r="K505"/>
  <c r="K504"/>
  <c r="K503"/>
  <c r="K502"/>
  <c r="K501"/>
  <c r="K500"/>
  <c r="K499"/>
  <c r="K498"/>
  <c r="K495"/>
  <c r="K494"/>
  <c r="K493"/>
  <c r="K492"/>
  <c r="K491"/>
  <c r="K468"/>
  <c r="K466"/>
  <c r="K465"/>
  <c r="K463"/>
  <c r="K462"/>
  <c r="K461"/>
  <c r="K460"/>
  <c r="K459"/>
  <c r="K458"/>
  <c r="K457"/>
  <c r="K456"/>
  <c r="K454"/>
  <c r="K452"/>
  <c r="K451"/>
  <c r="J467"/>
  <c r="K467" s="1"/>
  <c r="H467"/>
  <c r="J464"/>
  <c r="K464" s="1"/>
  <c r="H464"/>
  <c r="J455"/>
  <c r="K455" s="1"/>
  <c r="H455"/>
  <c r="J453"/>
  <c r="K453" s="1"/>
  <c r="H453"/>
  <c r="J450"/>
  <c r="K450" s="1"/>
  <c r="H450"/>
  <c r="H449" s="1"/>
  <c r="H469" s="1"/>
  <c r="J423"/>
  <c r="K423" s="1"/>
  <c r="H423"/>
  <c r="H385"/>
  <c r="J371"/>
  <c r="H371"/>
  <c r="H370" s="1"/>
  <c r="K433"/>
  <c r="K432"/>
  <c r="K431"/>
  <c r="K430"/>
  <c r="K429"/>
  <c r="K428"/>
  <c r="K427"/>
  <c r="K426"/>
  <c r="K425"/>
  <c r="K424"/>
  <c r="K422"/>
  <c r="K421"/>
  <c r="K420"/>
  <c r="K419"/>
  <c r="K418"/>
  <c r="K417"/>
  <c r="K415"/>
  <c r="K414"/>
  <c r="K413"/>
  <c r="K412"/>
  <c r="K411"/>
  <c r="K410"/>
  <c r="K409"/>
  <c r="K408"/>
  <c r="K407"/>
  <c r="K406"/>
  <c r="K405"/>
  <c r="K404"/>
  <c r="K400"/>
  <c r="K399"/>
  <c r="K398"/>
  <c r="K397"/>
  <c r="K396"/>
  <c r="K395"/>
  <c r="K392"/>
  <c r="K391"/>
  <c r="K390"/>
  <c r="K389"/>
  <c r="K388"/>
  <c r="K387"/>
  <c r="K386"/>
  <c r="K385"/>
  <c r="K384"/>
  <c r="K383"/>
  <c r="K380"/>
  <c r="K377"/>
  <c r="K376"/>
  <c r="K375"/>
  <c r="K374"/>
  <c r="K373"/>
  <c r="K372"/>
  <c r="K371"/>
  <c r="H339"/>
  <c r="J329"/>
  <c r="H329"/>
  <c r="H328" s="1"/>
  <c r="H346" s="1"/>
  <c r="K345"/>
  <c r="K344"/>
  <c r="K343"/>
  <c r="K342"/>
  <c r="K341"/>
  <c r="K340"/>
  <c r="K337"/>
  <c r="K336"/>
  <c r="K335"/>
  <c r="K332"/>
  <c r="K331"/>
  <c r="K330"/>
  <c r="K314"/>
  <c r="K313"/>
  <c r="K312"/>
  <c r="K311"/>
  <c r="K309"/>
  <c r="K308"/>
  <c r="K307"/>
  <c r="K306"/>
  <c r="K304"/>
  <c r="K303"/>
  <c r="K298"/>
  <c r="H286"/>
  <c r="H285" s="1"/>
  <c r="H290" s="1"/>
  <c r="J286"/>
  <c r="J285" s="1"/>
  <c r="K289"/>
  <c r="K288"/>
  <c r="K287"/>
  <c r="H310"/>
  <c r="H305"/>
  <c r="H297"/>
  <c r="J310"/>
  <c r="K310" s="1"/>
  <c r="J305"/>
  <c r="K305" s="1"/>
  <c r="J610"/>
  <c r="H610"/>
  <c r="J587"/>
  <c r="K587" s="1"/>
  <c r="H587"/>
  <c r="H578"/>
  <c r="K576"/>
  <c r="K582"/>
  <c r="K583"/>
  <c r="K584"/>
  <c r="K585"/>
  <c r="K608"/>
  <c r="K607"/>
  <c r="K602"/>
  <c r="K601"/>
  <c r="J603"/>
  <c r="K603" s="1"/>
  <c r="K578"/>
  <c r="J270"/>
  <c r="H270"/>
  <c r="K249"/>
  <c r="K247"/>
  <c r="J245"/>
  <c r="H245"/>
  <c r="H218"/>
  <c r="H216" s="1"/>
  <c r="H211" s="1"/>
  <c r="K232"/>
  <c r="H237"/>
  <c r="J237"/>
  <c r="K233"/>
  <c r="K231"/>
  <c r="K228"/>
  <c r="K227"/>
  <c r="K226"/>
  <c r="K224"/>
  <c r="K223"/>
  <c r="K222"/>
  <c r="K219"/>
  <c r="K214"/>
  <c r="K213"/>
  <c r="H55"/>
  <c r="H54" s="1"/>
  <c r="J55"/>
  <c r="J54" s="1"/>
  <c r="K55"/>
  <c r="K54" s="1"/>
  <c r="H62"/>
  <c r="J62"/>
  <c r="K64"/>
  <c r="H65"/>
  <c r="J65"/>
  <c r="H67"/>
  <c r="J67"/>
  <c r="K74"/>
  <c r="H76"/>
  <c r="H75" s="1"/>
  <c r="J76"/>
  <c r="J75" s="1"/>
  <c r="K78"/>
  <c r="K79"/>
  <c r="K81"/>
  <c r="K82"/>
  <c r="K83"/>
  <c r="H89"/>
  <c r="J89"/>
  <c r="H91"/>
  <c r="J91"/>
  <c r="K91" s="1"/>
  <c r="H95"/>
  <c r="J95"/>
  <c r="H97"/>
  <c r="J97"/>
  <c r="K105"/>
  <c r="K106"/>
  <c r="H107"/>
  <c r="J107"/>
  <c r="H112"/>
  <c r="J112"/>
  <c r="H115"/>
  <c r="J115"/>
  <c r="H119"/>
  <c r="H118" s="1"/>
  <c r="J119"/>
  <c r="J118" s="1"/>
  <c r="H122"/>
  <c r="H121" s="1"/>
  <c r="J122"/>
  <c r="J121" s="1"/>
  <c r="H125"/>
  <c r="J125"/>
  <c r="K128"/>
  <c r="K129"/>
  <c r="K131"/>
  <c r="H138"/>
  <c r="J138"/>
  <c r="H141"/>
  <c r="J141"/>
  <c r="K143"/>
  <c r="H145"/>
  <c r="J145"/>
  <c r="K153"/>
  <c r="H154"/>
  <c r="J154"/>
  <c r="K156"/>
  <c r="K157"/>
  <c r="H158"/>
  <c r="J158"/>
  <c r="K160"/>
  <c r="K161"/>
  <c r="K162"/>
  <c r="H164"/>
  <c r="H163" s="1"/>
  <c r="H168"/>
  <c r="H167" s="1"/>
  <c r="J168"/>
  <c r="J167" s="1"/>
  <c r="H171"/>
  <c r="H170" s="1"/>
  <c r="J171"/>
  <c r="J170" s="1"/>
  <c r="H175"/>
  <c r="H174" s="1"/>
  <c r="H173" s="1"/>
  <c r="J175"/>
  <c r="I523" l="1"/>
  <c r="I534" s="1"/>
  <c r="J328"/>
  <c r="J346" s="1"/>
  <c r="H434"/>
  <c r="H296"/>
  <c r="H315" s="1"/>
  <c r="K540"/>
  <c r="J553"/>
  <c r="K285"/>
  <c r="I88"/>
  <c r="I61"/>
  <c r="I94"/>
  <c r="I346"/>
  <c r="I296"/>
  <c r="H553"/>
  <c r="I111"/>
  <c r="I124"/>
  <c r="I449"/>
  <c r="H489"/>
  <c r="H513" s="1"/>
  <c r="H567" s="1"/>
  <c r="I144"/>
  <c r="I210"/>
  <c r="I253" s="1"/>
  <c r="J370"/>
  <c r="J434" s="1"/>
  <c r="K434" s="1"/>
  <c r="J523"/>
  <c r="J534" s="1"/>
  <c r="K534" s="1"/>
  <c r="K530"/>
  <c r="J449"/>
  <c r="J469" s="1"/>
  <c r="K562"/>
  <c r="J566"/>
  <c r="K566" s="1"/>
  <c r="J296"/>
  <c r="J315" s="1"/>
  <c r="K297"/>
  <c r="J290"/>
  <c r="I53"/>
  <c r="I315"/>
  <c r="I469"/>
  <c r="I553"/>
  <c r="K553" s="1"/>
  <c r="K539"/>
  <c r="J489"/>
  <c r="K489" s="1"/>
  <c r="K490"/>
  <c r="K563"/>
  <c r="K339"/>
  <c r="K286"/>
  <c r="J218"/>
  <c r="J216" s="1"/>
  <c r="J211" s="1"/>
  <c r="K610"/>
  <c r="K239"/>
  <c r="K246"/>
  <c r="K248"/>
  <c r="K270"/>
  <c r="K245"/>
  <c r="H229"/>
  <c r="H210" s="1"/>
  <c r="H253" s="1"/>
  <c r="K221"/>
  <c r="K212"/>
  <c r="K238"/>
  <c r="K170"/>
  <c r="K164"/>
  <c r="K118"/>
  <c r="J111"/>
  <c r="K111" s="1"/>
  <c r="J88"/>
  <c r="K75"/>
  <c r="K67"/>
  <c r="K65"/>
  <c r="H144"/>
  <c r="J124"/>
  <c r="H94"/>
  <c r="H88"/>
  <c r="J61"/>
  <c r="J53" s="1"/>
  <c r="H61"/>
  <c r="K158"/>
  <c r="J144"/>
  <c r="H124"/>
  <c r="H111"/>
  <c r="K97"/>
  <c r="J94"/>
  <c r="K90"/>
  <c r="K89"/>
  <c r="K77"/>
  <c r="K68"/>
  <c r="K66"/>
  <c r="K63"/>
  <c r="K62"/>
  <c r="K175"/>
  <c r="K167"/>
  <c r="K141"/>
  <c r="K121"/>
  <c r="K115"/>
  <c r="K107"/>
  <c r="K88"/>
  <c r="J174"/>
  <c r="J163"/>
  <c r="K163" s="1"/>
  <c r="K176"/>
  <c r="K172"/>
  <c r="K171"/>
  <c r="K169"/>
  <c r="K168"/>
  <c r="K165"/>
  <c r="K159"/>
  <c r="K155"/>
  <c r="K146"/>
  <c r="K145"/>
  <c r="K142"/>
  <c r="K127"/>
  <c r="K125"/>
  <c r="K123"/>
  <c r="K122"/>
  <c r="K120"/>
  <c r="K119"/>
  <c r="K117"/>
  <c r="K113"/>
  <c r="K112"/>
  <c r="K108"/>
  <c r="K104"/>
  <c r="K96"/>
  <c r="K95"/>
  <c r="K92"/>
  <c r="K449" l="1"/>
  <c r="I567"/>
  <c r="I93"/>
  <c r="I178" s="1"/>
  <c r="K296"/>
  <c r="K370"/>
  <c r="K523"/>
  <c r="K469"/>
  <c r="K315"/>
  <c r="K290"/>
  <c r="J513"/>
  <c r="J567" s="1"/>
  <c r="K346"/>
  <c r="K328"/>
  <c r="K329"/>
  <c r="K94"/>
  <c r="K144"/>
  <c r="K124"/>
  <c r="J229"/>
  <c r="J210" s="1"/>
  <c r="H53"/>
  <c r="K154"/>
  <c r="K76"/>
  <c r="H93"/>
  <c r="K61"/>
  <c r="K237"/>
  <c r="K230"/>
  <c r="K174"/>
  <c r="J173"/>
  <c r="K173" s="1"/>
  <c r="J93"/>
  <c r="K53"/>
  <c r="J253" l="1"/>
  <c r="K513"/>
  <c r="K567"/>
  <c r="K220"/>
  <c r="K218"/>
  <c r="K229"/>
  <c r="K235"/>
  <c r="H178"/>
  <c r="K93"/>
  <c r="J178"/>
  <c r="K217" l="1"/>
  <c r="K178"/>
  <c r="K216" l="1"/>
  <c r="K215" l="1"/>
  <c r="K252"/>
  <c r="K211" l="1"/>
  <c r="K250"/>
  <c r="K251"/>
  <c r="K253" l="1"/>
  <c r="K210"/>
</calcChain>
</file>

<file path=xl/sharedStrings.xml><?xml version="1.0" encoding="utf-8"?>
<sst xmlns="http://schemas.openxmlformats.org/spreadsheetml/2006/main" count="1249" uniqueCount="550">
  <si>
    <t xml:space="preserve">         EKONOMSKI KOD</t>
  </si>
  <si>
    <t>glavna</t>
  </si>
  <si>
    <t>grupa</t>
  </si>
  <si>
    <t>pod</t>
  </si>
  <si>
    <t>analitika</t>
  </si>
  <si>
    <t>PRIHODI OD POREZA</t>
  </si>
  <si>
    <t>POREZ NA DOHODAK</t>
  </si>
  <si>
    <t>POREZ NA DOBIT</t>
  </si>
  <si>
    <t>Porez na dobit od privredne i profesionalne djelatnosti</t>
  </si>
  <si>
    <t>Porez na autorska prava i patente</t>
  </si>
  <si>
    <t>Porez na ukupan prihod fizičkih lica</t>
  </si>
  <si>
    <t>Porez na prihode od imovine i imovinskih prava</t>
  </si>
  <si>
    <t>1.1.1.</t>
  </si>
  <si>
    <t>POREZ NA IMOVINU</t>
  </si>
  <si>
    <t>Porez na nasljeđe i poklone</t>
  </si>
  <si>
    <t>PRIHODI OD INDIREKTNIH POREZA</t>
  </si>
  <si>
    <t>Prihodi od indirektnih poreza za općine</t>
  </si>
  <si>
    <t>NEPOREZNI PRIHODI</t>
  </si>
  <si>
    <t>PRIHODI OD NEFINANSIJSKIH JAV.PREDUZ.I FIN.JAV.INSTIT.</t>
  </si>
  <si>
    <t>Prihod od zemljišne rente</t>
  </si>
  <si>
    <t>Prihodi od organizacije manifestacije "Visočko ljeto"</t>
  </si>
  <si>
    <t>Prihodi od iznajmljivanja poslovnih prostora</t>
  </si>
  <si>
    <t>Prihodi od iznajmljivanja opreme</t>
  </si>
  <si>
    <t>Prihodi od kamata na depozite u banci</t>
  </si>
  <si>
    <t>ADMINISTRATIVNE TAKSE</t>
  </si>
  <si>
    <t>Općinske administrativne takse</t>
  </si>
  <si>
    <t>KOMUNALNE TAKSE</t>
  </si>
  <si>
    <t>Takse na isticanje firme</t>
  </si>
  <si>
    <t>OSTALE BUDŽETSKE NAKNADE</t>
  </si>
  <si>
    <t>Naknade za uknjižbu</t>
  </si>
  <si>
    <t>POSEBNE NAKNADE I TAKSE</t>
  </si>
  <si>
    <t>Naknade za korišćenje podataka premjera i katastra</t>
  </si>
  <si>
    <t>Naknade za upotrebu puteva za vozila pravnih lica</t>
  </si>
  <si>
    <t>Naknade za upotrebu puteva za vozila građana</t>
  </si>
  <si>
    <t>PRIHODI OD PRUŽANJA JAVNIH USLUGA</t>
  </si>
  <si>
    <t>Prihodi od pružanja usluga drugima</t>
  </si>
  <si>
    <t>NOVČANE KAZNE</t>
  </si>
  <si>
    <t>Ostale novčane kazne</t>
  </si>
  <si>
    <t>OD OSTALIH NIVOA VLASTI</t>
  </si>
  <si>
    <t>Primljeni grantovi od ostalih nivoa vlasti</t>
  </si>
  <si>
    <t>UKUPNI PRIHODI</t>
  </si>
  <si>
    <t>Porez na dohodak</t>
  </si>
  <si>
    <t>Prihodi od poreza na doh.fiz.lica od nesamostalne djelatnosti</t>
  </si>
  <si>
    <t>Prihodi od poreza na doh.fiz.lica od samostalne djelatnosti</t>
  </si>
  <si>
    <t>Prihodi od poreza na doh.fiz.lica od imov.i imov.prava</t>
  </si>
  <si>
    <t>Prihodi od poreza na doh.fiz.lica na dobitke od igara na sreću</t>
  </si>
  <si>
    <t>Prihodi od poreza na doh.od dr.samost.djelatnosti....</t>
  </si>
  <si>
    <t>Naknada za uređenje građevinskog zemljišta</t>
  </si>
  <si>
    <t>Naknada za korišćenje gradskog građevinskog zemljišta</t>
  </si>
  <si>
    <t>Naknada za zauzimanje javnih površina</t>
  </si>
  <si>
    <t>Naknada za postupak legalizacije objekata</t>
  </si>
  <si>
    <t>Komunalna naknada</t>
  </si>
  <si>
    <t>Naknada po osnovu pogodnosti</t>
  </si>
  <si>
    <t>Porez na dobit građana</t>
  </si>
  <si>
    <t>1.1.1.1.</t>
  </si>
  <si>
    <t>1.1.1.2.</t>
  </si>
  <si>
    <t>1.1.1.3.</t>
  </si>
  <si>
    <t>1.1.1.4.</t>
  </si>
  <si>
    <t>1.2.</t>
  </si>
  <si>
    <t>1.2.1.</t>
  </si>
  <si>
    <t>1.2.1.1.</t>
  </si>
  <si>
    <t>1.3.</t>
  </si>
  <si>
    <t>1.3.1.</t>
  </si>
  <si>
    <t>Stalni porezi na imovinu</t>
  </si>
  <si>
    <t>1.3.1.1.</t>
  </si>
  <si>
    <t>Porez na finansijske i kapitalne transakcije</t>
  </si>
  <si>
    <t>Prihodi od indirektnih poreza koji pripadaju Direkciji cesta</t>
  </si>
  <si>
    <t>Poseb.nak.za zaštitu od prir.i dr.nesreća (osn.zbirni iznos neto pl.)</t>
  </si>
  <si>
    <t>Poseb.nak.za zaštitu od prir.i dr.nesreća (osn.zbirni iznos neto prim.)</t>
  </si>
  <si>
    <t>2.1.</t>
  </si>
  <si>
    <t>2.1.1.</t>
  </si>
  <si>
    <t>Prihodi od zemljišne rente i iznajmljivanja</t>
  </si>
  <si>
    <t>2.1.1.1.</t>
  </si>
  <si>
    <t>OSTALI PRIHODI OD IMOVINE</t>
  </si>
  <si>
    <t>Ostali prihodi od finansijske i materijalne imovine</t>
  </si>
  <si>
    <t>2.3.</t>
  </si>
  <si>
    <t>2.3.1.</t>
  </si>
  <si>
    <t>2.3.1.1.</t>
  </si>
  <si>
    <t>Općinske takse</t>
  </si>
  <si>
    <t>2.4.</t>
  </si>
  <si>
    <t>2.4.1.</t>
  </si>
  <si>
    <t>2.4.1.1.</t>
  </si>
  <si>
    <t>Općinske komunalne takse</t>
  </si>
  <si>
    <t>2.5.</t>
  </si>
  <si>
    <t>2.5.1.</t>
  </si>
  <si>
    <t>Općinske naknade</t>
  </si>
  <si>
    <t>2.5.1.1.</t>
  </si>
  <si>
    <t>2.6.</t>
  </si>
  <si>
    <t>2.6.1.</t>
  </si>
  <si>
    <t>Cestovne naknade</t>
  </si>
  <si>
    <t>Posebne naknade</t>
  </si>
  <si>
    <t>2.7.</t>
  </si>
  <si>
    <t>2.7.1.</t>
  </si>
  <si>
    <t>2.7.1.1.</t>
  </si>
  <si>
    <t>2.8.</t>
  </si>
  <si>
    <t>2.8.1.</t>
  </si>
  <si>
    <t>2.8.1.1.</t>
  </si>
  <si>
    <t>Po općinskim propisima</t>
  </si>
  <si>
    <t>TEKUĆE POTPORE</t>
  </si>
  <si>
    <t>3.1.</t>
  </si>
  <si>
    <t>3.1.1.</t>
  </si>
  <si>
    <t>BUDŽET</t>
  </si>
  <si>
    <t>OSTALE NEPLANIRANE UPLATE</t>
  </si>
  <si>
    <t>Ostale neplanirane uplate</t>
  </si>
  <si>
    <t>1.1.</t>
  </si>
  <si>
    <t>Ostali prihodi od nefin.javnih preduzeće</t>
  </si>
  <si>
    <t>Ostali prihodi od imovine</t>
  </si>
  <si>
    <t>2.1.2.</t>
  </si>
  <si>
    <t>2.1.2.1.</t>
  </si>
  <si>
    <t>2.3.2.</t>
  </si>
  <si>
    <t>2.3.2.1.</t>
  </si>
  <si>
    <t>2.6.1.1.</t>
  </si>
  <si>
    <t>2.6.1.2.</t>
  </si>
  <si>
    <t>2.6.1.3.</t>
  </si>
  <si>
    <t>2.6.1.4.</t>
  </si>
  <si>
    <t>2.6.1.5.</t>
  </si>
  <si>
    <t>2.6.1.7.</t>
  </si>
  <si>
    <t>2.6.1.8.</t>
  </si>
  <si>
    <t>2.7.2.</t>
  </si>
  <si>
    <t>2.7.2.1.</t>
  </si>
  <si>
    <t>2.7.2.2.</t>
  </si>
  <si>
    <t>2.7.3.</t>
  </si>
  <si>
    <t>2.7.3.1.</t>
  </si>
  <si>
    <t>2.7.3.2.</t>
  </si>
  <si>
    <t>2.9.</t>
  </si>
  <si>
    <t>2.9.1.</t>
  </si>
  <si>
    <t>2.9.1.1.</t>
  </si>
  <si>
    <t>PRENESENA SREDSTVA ZA PROJEKAT "STARI GRAD"</t>
  </si>
  <si>
    <t>Posebne naknade i takse</t>
  </si>
  <si>
    <t>2.10.</t>
  </si>
  <si>
    <t>2.10.1.</t>
  </si>
  <si>
    <t>2.10.1.1.</t>
  </si>
  <si>
    <t>Prihodi od poreza na doh.po konačnom obračunu</t>
  </si>
  <si>
    <t>Ostale neplanirane uplate(prihodi po ranijim propisima)</t>
  </si>
  <si>
    <t>Ostali prihodi -prodaja  imovine (obdanište "Prijeko")</t>
  </si>
  <si>
    <t>1.1.2.</t>
  </si>
  <si>
    <t>1.1.2.1.</t>
  </si>
  <si>
    <t>1.1.3.</t>
  </si>
  <si>
    <t>1.1.3.1.</t>
  </si>
  <si>
    <t>1.2.1.2.</t>
  </si>
  <si>
    <t>1.2.1.3.</t>
  </si>
  <si>
    <t>1.2.1.4.</t>
  </si>
  <si>
    <t>1.2.1.5.</t>
  </si>
  <si>
    <t>1.2.1.6.</t>
  </si>
  <si>
    <t>1.3.2.</t>
  </si>
  <si>
    <t>1.3.2.1.</t>
  </si>
  <si>
    <t>3.1.1.1.</t>
  </si>
  <si>
    <t>ZA 2012.g</t>
  </si>
  <si>
    <t>Porez na imovinu od fizičkih lica</t>
  </si>
  <si>
    <t>Porez na imovinu od pravnih lica</t>
  </si>
  <si>
    <t>1.1.3.2.</t>
  </si>
  <si>
    <t>Porez na promet nekretnina od pravnih lica</t>
  </si>
  <si>
    <t>Porez na promet nekretnina  od fizičkih lica</t>
  </si>
  <si>
    <t>2.1.2.2.</t>
  </si>
  <si>
    <t>2.1.2.3.</t>
  </si>
  <si>
    <t>Prihodi od finansijske i nematerijalne imovine</t>
  </si>
  <si>
    <t>Prihodi od koncesije</t>
  </si>
  <si>
    <t>2.6.2.</t>
  </si>
  <si>
    <t>2.6.2.1.</t>
  </si>
  <si>
    <t>2.6.2.2.</t>
  </si>
  <si>
    <t>Naknade za zauzimanje javnih površina</t>
  </si>
  <si>
    <t>Naknada  za zakup javnih površina od kafea,restorana,kioska i pijaca</t>
  </si>
  <si>
    <t xml:space="preserve">Naknada za zauzimanje javnih površina </t>
  </si>
  <si>
    <t>2.7.1.2.</t>
  </si>
  <si>
    <t>Naknada za vršenje usluga iz oblasti premjera i ktastra- uknjižba</t>
  </si>
  <si>
    <t>Naknada za korišćenje cestovnog zemljišta</t>
  </si>
  <si>
    <t>2.7.3.3.</t>
  </si>
  <si>
    <t>2.7.3.4.</t>
  </si>
  <si>
    <t>Naknada za vatrogasnu jedinicu iz premije osig.od požara</t>
  </si>
  <si>
    <t>Naknada iz funkcionalne premije osig. Od autoodgov.za vatrog.jed.</t>
  </si>
  <si>
    <t>Naknade za korišćenje šuma</t>
  </si>
  <si>
    <t>Ostali prihodi od korišćenja šuma</t>
  </si>
  <si>
    <t>raz</t>
  </si>
  <si>
    <t>kod</t>
  </si>
  <si>
    <t>EKONOM</t>
  </si>
  <si>
    <t>SKI  KOD</t>
  </si>
  <si>
    <t>OPIS</t>
  </si>
  <si>
    <t>djel</t>
  </si>
  <si>
    <t>pot.</t>
  </si>
  <si>
    <t>funkcija</t>
  </si>
  <si>
    <t>red.</t>
  </si>
  <si>
    <t>jed</t>
  </si>
  <si>
    <t>br.</t>
  </si>
  <si>
    <t>2012.g</t>
  </si>
  <si>
    <t>OPĆINSKI  NAČELNIK</t>
  </si>
  <si>
    <t>TEKUĆI IZDACI</t>
  </si>
  <si>
    <t>681300/613000</t>
  </si>
  <si>
    <t>IZDACI ZA MATERIJAL I USLUGE</t>
  </si>
  <si>
    <t>681310/613100</t>
  </si>
  <si>
    <t>Putni troškovi</t>
  </si>
  <si>
    <t>681390/613900</t>
  </si>
  <si>
    <t>Ugovorene usluge</t>
  </si>
  <si>
    <t>TEKUĆA REZERVA</t>
  </si>
  <si>
    <t>UKUPNO POTROŠAČKA JEDINICA 100111</t>
  </si>
  <si>
    <t>SLUŽBA ZA PRIVREDU,RAZVOJ,</t>
  </si>
  <si>
    <t>BUDŽET I FINANSIJE</t>
  </si>
  <si>
    <t>Učešće u organizaciji Sajma polj. i prehrambenih proizvoda</t>
  </si>
  <si>
    <t>681400/614000</t>
  </si>
  <si>
    <t>TEKUĆI GRANTOVI</t>
  </si>
  <si>
    <t>681420/614200</t>
  </si>
  <si>
    <t>Poticajna sredstva za poljoprivredu</t>
  </si>
  <si>
    <t>1.2.2.</t>
  </si>
  <si>
    <t>Subvencije za zapošljavanje pripravnika</t>
  </si>
  <si>
    <t>681440/614400</t>
  </si>
  <si>
    <t>1.2.3.</t>
  </si>
  <si>
    <t>Subvencije za veterinarsku zaštitu od zaraznih bolesti</t>
  </si>
  <si>
    <t>1.2.4.</t>
  </si>
  <si>
    <t>Povrati više i pogrešno uplaćenih sredstava</t>
  </si>
  <si>
    <t>688100/821000</t>
  </si>
  <si>
    <t>NABAVKA STALNIH SREDSTAVA</t>
  </si>
  <si>
    <t>688160/821600</t>
  </si>
  <si>
    <t>Podrška programima iz Strategije razvoja</t>
  </si>
  <si>
    <t>2.2.</t>
  </si>
  <si>
    <t>Sufinansiranje rekonstrukcije lokalnih vodovoda i kanalizacija</t>
  </si>
  <si>
    <t xml:space="preserve">SUDSKA IZVRŠENJA,PORAVNANJA </t>
  </si>
  <si>
    <t>PRENESENE OBAVEZE</t>
  </si>
  <si>
    <t>UKUPNO POTROŠAČKA JEDINICA 100121</t>
  </si>
  <si>
    <t>SLUŽBA ZA PROSTORNO UREĐENJE,</t>
  </si>
  <si>
    <t>IMOVINSKO-PRAVNE,GEODETSKE,</t>
  </si>
  <si>
    <t>STAMBENO-KOMUNALNE POSLOVE</t>
  </si>
  <si>
    <t>I ZAŠTITU OKOLINE</t>
  </si>
  <si>
    <t>681320/613200</t>
  </si>
  <si>
    <t>Izdaci za troškove javne rasvjete</t>
  </si>
  <si>
    <t>681330/613300</t>
  </si>
  <si>
    <t>Izdaci za komunalne usluge</t>
  </si>
  <si>
    <t>681370/613700</t>
  </si>
  <si>
    <t>1.1.4.</t>
  </si>
  <si>
    <t xml:space="preserve">Održavanje javnih površina </t>
  </si>
  <si>
    <t>1.1.5.</t>
  </si>
  <si>
    <t>1.1.6.</t>
  </si>
  <si>
    <t>Izdaci za PDV</t>
  </si>
  <si>
    <t>688100/821100</t>
  </si>
  <si>
    <t>688150/821500</t>
  </si>
  <si>
    <t>Projektna dokumentacijai regulacioni planovi</t>
  </si>
  <si>
    <t xml:space="preserve">Kapitalna ulaganja u infrastrukturu </t>
  </si>
  <si>
    <t>Ulaganja prema Programu Načelnika</t>
  </si>
  <si>
    <t>Kredit za sanaciju infrastrukture</t>
  </si>
  <si>
    <t>UKUPNO POTROŠAČKA JEDINICA 100131</t>
  </si>
  <si>
    <t>*Pozicija 1.1.3.obuhvata:</t>
  </si>
  <si>
    <t xml:space="preserve">1. Ljetno i zimsko održavanje javnih saobraćajnih površina </t>
  </si>
  <si>
    <t>i javnih zelenih površina i lokalnih saobraćajnica</t>
  </si>
  <si>
    <t xml:space="preserve">prema Programu komunalnih djelatnosti za 2012.godinu                          </t>
  </si>
  <si>
    <t>2. Odvoz smeća na deponiju Moščanica</t>
  </si>
  <si>
    <t>*Pozicija 1.1.4.obuhvata:</t>
  </si>
  <si>
    <t xml:space="preserve">1. Održavanje javne rasvjete,horizontalene signalizacije, </t>
  </si>
  <si>
    <t>semafora, saobraćajnih znakova,fontana i drugo prema</t>
  </si>
  <si>
    <t xml:space="preserve">Programu utroška sred.tekućeg održavanja za 2012.godinu                           </t>
  </si>
  <si>
    <t>SLUŽBA ZA DRUŠTVENE DJELATNOSTI,</t>
  </si>
  <si>
    <t>BORAČKO-INVALIDSKU ZAŠTITU I</t>
  </si>
  <si>
    <t>RASELJENA LICA</t>
  </si>
  <si>
    <t>681110/613100</t>
  </si>
  <si>
    <t>681120/613200</t>
  </si>
  <si>
    <t>izdaci za grijanje MSŠ "Hazim Šabanović"</t>
  </si>
  <si>
    <t>Izdaci za grijanje Gimnazije Visoko</t>
  </si>
  <si>
    <t>Izdaci za grijanje Medrese</t>
  </si>
  <si>
    <t>Izdaci za grijanje Franjevačke gimnazije</t>
  </si>
  <si>
    <t>Izdaci za grijanje Doma zdravlja</t>
  </si>
  <si>
    <t>681350/613500</t>
  </si>
  <si>
    <t>1.1.7.</t>
  </si>
  <si>
    <t>Izdaci za prevoz đaka i studenata</t>
  </si>
  <si>
    <t>1.1.8.</t>
  </si>
  <si>
    <t>1.1.9.</t>
  </si>
  <si>
    <t>Obilježavanje praznika i drugih značajnijih datuma</t>
  </si>
  <si>
    <t>Socijalna davanja</t>
  </si>
  <si>
    <t>Stipendije studentima</t>
  </si>
  <si>
    <t>Stipendije nadarenim studentima</t>
  </si>
  <si>
    <t>Pomoći pripadnicima boračkih populacija i prevoz RVI</t>
  </si>
  <si>
    <t>1.2.5.</t>
  </si>
  <si>
    <t>Grant za djecu sa posebnim potrebama i part.lij.penzionera</t>
  </si>
  <si>
    <t>1.2.6.</t>
  </si>
  <si>
    <t>Jednokratne pomoći za školovanje</t>
  </si>
  <si>
    <t>1.2.7.</t>
  </si>
  <si>
    <t>Grant za alternativni smještaj</t>
  </si>
  <si>
    <t>681430/614300</t>
  </si>
  <si>
    <t>1.2.8.</t>
  </si>
  <si>
    <t>Grant za KUD</t>
  </si>
  <si>
    <t>1.2.9.</t>
  </si>
  <si>
    <t>Pomoć za organizovanje kulturnih manifestacija</t>
  </si>
  <si>
    <t>1.2.10.</t>
  </si>
  <si>
    <t>Pomoć za organizovanje sportskih manifestacija</t>
  </si>
  <si>
    <t>1.2.11.</t>
  </si>
  <si>
    <t>Pomoć za organ. vannastavnih aktiv.u osnovnim i srednim škol.</t>
  </si>
  <si>
    <t>1.2.12.</t>
  </si>
  <si>
    <t>Grant za omladinske aktivnosti</t>
  </si>
  <si>
    <t>1.2.13.</t>
  </si>
  <si>
    <t>Grant za sportske aktivnosti</t>
  </si>
  <si>
    <t>1.2.14.</t>
  </si>
  <si>
    <t>Grant za Sportski savez</t>
  </si>
  <si>
    <t>1.2.15.</t>
  </si>
  <si>
    <t>Grant za subvencioniranje klubova za korišćenje dvorane</t>
  </si>
  <si>
    <t>1.2.16.</t>
  </si>
  <si>
    <t>Grant za Muzičku školu</t>
  </si>
  <si>
    <t>1.2.17.</t>
  </si>
  <si>
    <t>Grant za JU Gradska biblioteka</t>
  </si>
  <si>
    <t>1.2.18.</t>
  </si>
  <si>
    <t>Grant za Likum</t>
  </si>
  <si>
    <t>1.2.19.</t>
  </si>
  <si>
    <t>Grant za Total</t>
  </si>
  <si>
    <t>1.2.20.</t>
  </si>
  <si>
    <t>Grant za zaštitu eksponata u muzeju</t>
  </si>
  <si>
    <t>1.2.21.</t>
  </si>
  <si>
    <t>Grant za arheološka istraživanja</t>
  </si>
  <si>
    <t>1.2.22.</t>
  </si>
  <si>
    <t>Podrška radnoj akciji na arheološkim lokalitetima "Mrav"</t>
  </si>
  <si>
    <t>1.2.23.</t>
  </si>
  <si>
    <t>Grant za Crveni križ</t>
  </si>
  <si>
    <t>1.2.24.</t>
  </si>
  <si>
    <t>Grant za udruženja građana</t>
  </si>
  <si>
    <t>1.2.25.</t>
  </si>
  <si>
    <t>Grant za udruženja boračkih populacija</t>
  </si>
  <si>
    <t>681340/614400</t>
  </si>
  <si>
    <t>1.2.26.</t>
  </si>
  <si>
    <t>Subvencije za JP RTV Visoko</t>
  </si>
  <si>
    <t>1.2.27.</t>
  </si>
  <si>
    <t>Subvencije za KSC"Mladost"</t>
  </si>
  <si>
    <t>1.2.28.</t>
  </si>
  <si>
    <t>Subvencije za JU Za predškolski odgoj</t>
  </si>
  <si>
    <t>1.2.29.</t>
  </si>
  <si>
    <t>Subvencije za JU Centar za kulturu i edukaciju</t>
  </si>
  <si>
    <t>1.2.30.</t>
  </si>
  <si>
    <t>Subvencije za Dom zdravlja</t>
  </si>
  <si>
    <t>1.2.31.</t>
  </si>
  <si>
    <t xml:space="preserve">Subvencije za naknade za rad u Upravnim odborima JU </t>
  </si>
  <si>
    <t>681500/615000</t>
  </si>
  <si>
    <t>KAPITALNI GRANTOVI</t>
  </si>
  <si>
    <t>681520/615200</t>
  </si>
  <si>
    <t>Kapitalni grantovi iz oblasti društvenih djelatnosti</t>
  </si>
  <si>
    <t>Kapitalni grantovi pripadnicima boračkih populacija</t>
  </si>
  <si>
    <t>Grant za održavanje šehidskih mezarja</t>
  </si>
  <si>
    <t>Grant za spomen obilježja po MZ</t>
  </si>
  <si>
    <t xml:space="preserve">Grant za održavanje spomen obilježja </t>
  </si>
  <si>
    <t>Ušešće u ralizaciji projekta rekonstrukcije zgrade muzeja</t>
  </si>
  <si>
    <t xml:space="preserve">Sufinansiranje ulaganja u podršku turizmu </t>
  </si>
  <si>
    <t>Pomoć u rekonstrukciji vjerskih objekata</t>
  </si>
  <si>
    <t>Pomoć u rekonstrukciji i izgradnji sportskih objekata po MZ</t>
  </si>
  <si>
    <t>UKUPNO POTROŠAČKA JEDINICA 100141</t>
  </si>
  <si>
    <t>*Pozicija 2.1.obuhvata:</t>
  </si>
  <si>
    <t xml:space="preserve">1. Podrška projektu izgradnje ambulante por.med.u Moštru </t>
  </si>
  <si>
    <t>2.Podrška projektu izgradnje škol.objekata u Moštru i Poriječanima</t>
  </si>
  <si>
    <t>3.Podrška realizaciji projekta "Mile"</t>
  </si>
  <si>
    <t>4.Podrška ostalim projektima iz oblasti društvenih djelatnosti</t>
  </si>
  <si>
    <t>CENTAR ZA SOCIJALNI RAD</t>
  </si>
  <si>
    <t>681100/611100</t>
  </si>
  <si>
    <t>PLATE I NAKNADE</t>
  </si>
  <si>
    <t>681110/611100</t>
  </si>
  <si>
    <t>Bruto plate i naknade</t>
  </si>
  <si>
    <t>681120/611200</t>
  </si>
  <si>
    <t>Naknade troškova zaposlenih</t>
  </si>
  <si>
    <t>681200/612000</t>
  </si>
  <si>
    <t>DOPRINOS POSLODAVCA</t>
  </si>
  <si>
    <t>681210/61200</t>
  </si>
  <si>
    <t>Doprinos poslodavca</t>
  </si>
  <si>
    <t>Izdaci za energiju</t>
  </si>
  <si>
    <t>1.3.3.</t>
  </si>
  <si>
    <t>681340/613400</t>
  </si>
  <si>
    <t>1.3.4.</t>
  </si>
  <si>
    <t>Izdaci za troškove materijala</t>
  </si>
  <si>
    <t>1.3.5.</t>
  </si>
  <si>
    <t>Izdaci za troškove prevoza i goriva</t>
  </si>
  <si>
    <t>1.3.6.</t>
  </si>
  <si>
    <t>Izdaci za tekuće održavanje</t>
  </si>
  <si>
    <t>681380/613800</t>
  </si>
  <si>
    <t>1.3.7.</t>
  </si>
  <si>
    <t>Izdaci za bankarske usluge i usluge osiguranja</t>
  </si>
  <si>
    <t>1.3.8.</t>
  </si>
  <si>
    <t>1.4.</t>
  </si>
  <si>
    <t>1.4.1.</t>
  </si>
  <si>
    <t>Grantovi za socijalne pomoći</t>
  </si>
  <si>
    <t>1.4.2.</t>
  </si>
  <si>
    <t xml:space="preserve">Jednokratne pomoći za porodilje </t>
  </si>
  <si>
    <t>688130/821300</t>
  </si>
  <si>
    <t>Nabavka opreme</t>
  </si>
  <si>
    <t>UKUPNO POTROŠAČKA JEDINICA 100142</t>
  </si>
  <si>
    <t>SLUŽBA ZA OPŠTU UPRAVU,</t>
  </si>
  <si>
    <t xml:space="preserve">POSLOVE MJESNIH ZAJEDNICA </t>
  </si>
  <si>
    <t xml:space="preserve"> I INSPEKCIJSKE POSLOVE </t>
  </si>
  <si>
    <t xml:space="preserve">Naknade za rad u komisijama </t>
  </si>
  <si>
    <t>681210/611200</t>
  </si>
  <si>
    <t>680340/613400</t>
  </si>
  <si>
    <t>681410/614100</t>
  </si>
  <si>
    <t>Grantovi mjesnim zajednicama za vangradsku javnu rasvjetu</t>
  </si>
  <si>
    <t>Grantovi mjesnim zajednicama</t>
  </si>
  <si>
    <t>681510/615100</t>
  </si>
  <si>
    <t>Kapitalni grantovi mjesnim zajednicama</t>
  </si>
  <si>
    <t>3.2.</t>
  </si>
  <si>
    <t>Rekonstrukcija zgrada</t>
  </si>
  <si>
    <t>UKUPNO POTROŠAČKA JEDINICA 100151</t>
  </si>
  <si>
    <t xml:space="preserve">SLUŽBA ZA POSLOVE OPĆINSKOG </t>
  </si>
  <si>
    <t>VIJEĆA I OPĆINSKOG NAČELNIKA</t>
  </si>
  <si>
    <t>681100/611000</t>
  </si>
  <si>
    <t>Naknade vijećnicima</t>
  </si>
  <si>
    <t>Grant za finansiranje parlamentarnih grupa u Općinskom vijeću</t>
  </si>
  <si>
    <t>Grantovi za izbornu komisiju</t>
  </si>
  <si>
    <t>UKUPNO POTROŠAČKA JEDINICA 100211</t>
  </si>
  <si>
    <t>SLUŽBA CIVILNE ZAŠTITE</t>
  </si>
  <si>
    <t>Podrška projektu deminiranja na području općine</t>
  </si>
  <si>
    <t>Grant za sanaciju šteta</t>
  </si>
  <si>
    <t>izrada Plana zaštite od požara</t>
  </si>
  <si>
    <t>UKUPNO POTROŠAČKA JEDINICA 100231</t>
  </si>
  <si>
    <t>PRAVOBRANILAŠTVO OPĆINE</t>
  </si>
  <si>
    <t>UKUPNO POTROŠAČKA JEDINICA 100241</t>
  </si>
  <si>
    <t>UKUPNO SVE POTROŠAČKE JEDINICE</t>
  </si>
  <si>
    <t xml:space="preserve">  </t>
  </si>
  <si>
    <t>izvršenja</t>
  </si>
  <si>
    <t>redni</t>
  </si>
  <si>
    <t>broj</t>
  </si>
  <si>
    <t xml:space="preserve">PLATE I NAKNADE </t>
  </si>
  <si>
    <t>Buto plate i naknade</t>
  </si>
  <si>
    <t>Naknade za rad u komisijama</t>
  </si>
  <si>
    <t>Izdaci za prevoz i gorivo</t>
  </si>
  <si>
    <t>Izdaci za bankarske usluge i troškove osiguranja</t>
  </si>
  <si>
    <t>1.3.9.</t>
  </si>
  <si>
    <t>1.4.3.</t>
  </si>
  <si>
    <t>1.4.4.</t>
  </si>
  <si>
    <t>1.4.5.</t>
  </si>
  <si>
    <t>Grantovi drugim nivoima vlasti</t>
  </si>
  <si>
    <t>Grantovi pojedincima</t>
  </si>
  <si>
    <t>Grantovi neprofitnim organizacijama</t>
  </si>
  <si>
    <t>Subvencije JU i JP</t>
  </si>
  <si>
    <t>Ostali grantovi -povrati i drugo</t>
  </si>
  <si>
    <t>2.</t>
  </si>
  <si>
    <t>681210/612100</t>
  </si>
  <si>
    <t>Kapitalni grantovi drugim nivoima vlade</t>
  </si>
  <si>
    <t>Kapitalni grantovi pojedincima i neprofitnim organizacijama</t>
  </si>
  <si>
    <t>688110/821100</t>
  </si>
  <si>
    <t>3.3.</t>
  </si>
  <si>
    <t>3.4.</t>
  </si>
  <si>
    <t>681130/821300</t>
  </si>
  <si>
    <t>Otkup zemljišta</t>
  </si>
  <si>
    <t>Stalna sredstva u obliku prava</t>
  </si>
  <si>
    <t>Rekonstrukcija i investiciono održavanje</t>
  </si>
  <si>
    <t>Prenesene obaveze</t>
  </si>
  <si>
    <t xml:space="preserve">TEKUĆA REZERVA </t>
  </si>
  <si>
    <t>UKUPNO</t>
  </si>
  <si>
    <t>Sudska izvršenja i poravnanja</t>
  </si>
  <si>
    <t>NAZIV  SLUŽBE</t>
  </si>
  <si>
    <t>Općinski  načelnik</t>
  </si>
  <si>
    <t>Služba za privredu,razvoj,budžet i finansije</t>
  </si>
  <si>
    <t>Centar za socijalni rad</t>
  </si>
  <si>
    <t>Služba za opštu upravu,mposlove mjesnih zajednica ........</t>
  </si>
  <si>
    <t>Služba za društvene djelatnosti,boračko-inv.zaštitu ......</t>
  </si>
  <si>
    <t>Služba za prostorno uređenje,imov.-pravne,geodetske....</t>
  </si>
  <si>
    <t>Služba za poslove Općinskog vijeća i Općinskog načelnika</t>
  </si>
  <si>
    <t>Služba civilne zaštite</t>
  </si>
  <si>
    <t>Pravobranilaštvo općine</t>
  </si>
  <si>
    <t>ANALITIČKI PREGLED IZVRŠENJA PRIHODA PO EKONOMSKIM KATEGORIJAMA:</t>
  </si>
  <si>
    <t>SINTETIČKI PREGLED IZVRŠENJA RASHODA I IZDATAKA PO EKONOMSKIM KATEGORIJAMA:</t>
  </si>
  <si>
    <t>SINTETIČKI PREGLED IZVRŠENJA RASHODA I IZDATAKA PO POTROŠAČKIM JEDINICAMA:</t>
  </si>
  <si>
    <t>ANALITIČKI PREGLED IZVRŠENJA RASHODA I IZDATAKA PO KORISNICIMA,EKONOMSKIM I FUNKCIONALNIM KATEGORIJAMA:</t>
  </si>
  <si>
    <t>A</t>
  </si>
  <si>
    <t>PLAN</t>
  </si>
  <si>
    <t>procenat</t>
  </si>
  <si>
    <t>Prihod od zaštite okoline općine Visoko</t>
  </si>
  <si>
    <t>Prihodi od kamata</t>
  </si>
  <si>
    <t>B</t>
  </si>
  <si>
    <t>Interventni radovi u slučaju ekoloških incidenata</t>
  </si>
  <si>
    <t>Zbrinjavanje pasa lutalica</t>
  </si>
  <si>
    <t>Deratizacija</t>
  </si>
  <si>
    <t xml:space="preserve">Bankarska provizija </t>
  </si>
  <si>
    <t>Prenesena sredstva</t>
  </si>
  <si>
    <t>Prihod od zaštite okoline Ze-Do kantona</t>
  </si>
  <si>
    <t>Podrška odvoza smeća na regionalnu deponiju "Moščanica"</t>
  </si>
  <si>
    <t>Bankarska provizija</t>
  </si>
  <si>
    <t>VANBUDŽETSKA SREDSTVA</t>
  </si>
  <si>
    <t xml:space="preserve">SREDSTVA FONDA ZA ZAŠTITU OKOLINE OPĆINE VISOKO  </t>
  </si>
  <si>
    <t xml:space="preserve">SREDSTVA FONDA ZA ZAŠTITU OKOLINE ZENIČKO-DOBOJSKOG KANTONA  </t>
  </si>
  <si>
    <t xml:space="preserve">PRIHODI </t>
  </si>
  <si>
    <t xml:space="preserve">RASHODI </t>
  </si>
  <si>
    <t>Podrška projektu odvoza smeća na reg.deponiju "Moščanica"</t>
  </si>
  <si>
    <r>
      <t xml:space="preserve">Podrška real.proj.iz Plana uprav.otpadom u saradnji sa </t>
    </r>
    <r>
      <rPr>
        <sz val="8"/>
        <color theme="1"/>
        <rFont val="Calibri"/>
        <family val="2"/>
        <charset val="238"/>
        <scheme val="minor"/>
      </rPr>
      <t>SIDA</t>
    </r>
    <r>
      <rPr>
        <sz val="9"/>
        <color theme="1"/>
        <rFont val="Calibri"/>
        <family val="2"/>
        <charset val="238"/>
        <scheme val="minor"/>
      </rPr>
      <t>-om</t>
    </r>
  </si>
  <si>
    <t>Otkup zemljišta za proširenje putne infr.i područja vodosnab.</t>
  </si>
  <si>
    <t>Kapitalna ulaganja u vodovodnu i kanalizacionu infrastruk.</t>
  </si>
  <si>
    <t>Podrška projektima domaćih,međun.i nevladinih organizacija</t>
  </si>
  <si>
    <t>IZVRŠENO</t>
  </si>
  <si>
    <t>Prihodi ostvareni prodajom stanova</t>
  </si>
  <si>
    <t>Sredstva FBiH - regulacija otpadnih voda</t>
  </si>
  <si>
    <t>Grant za sanaciju šteta - kantonalni budžet</t>
  </si>
  <si>
    <t>Izdaci za materijal</t>
  </si>
  <si>
    <t xml:space="preserve">Unajmljivanje imovine i opreme </t>
  </si>
  <si>
    <t>Izdaci za održavanje</t>
  </si>
  <si>
    <t>Izdaci za bankarske usluge</t>
  </si>
  <si>
    <t>OSTALA VANBUDŽETSKA SREDSTVA</t>
  </si>
  <si>
    <t>Prihod od zaštite okoline za finansiranje sporta</t>
  </si>
  <si>
    <t>Primitak od kreditnih sredstava za finansiranje rekonstr.kolektora</t>
  </si>
  <si>
    <t>Izdaci iz prihoda za finansiranje sporta</t>
  </si>
  <si>
    <t>Izdaci za rekonstrukciju iz kreditnih sredstava</t>
  </si>
  <si>
    <t>DEFICIT</t>
  </si>
  <si>
    <t>614200/614500</t>
  </si>
  <si>
    <t>616000/821600</t>
  </si>
  <si>
    <t>MZ Rosulje spomen obilježje</t>
  </si>
  <si>
    <t>Ostali grantovi pojedincima</t>
  </si>
  <si>
    <t>Obilježavanje značajnih datuma</t>
  </si>
  <si>
    <t>Naknade za rad komisija za teh.preglede,procjene vrij.i dr.</t>
  </si>
  <si>
    <t>BUDŽETSKA SREDSTVA</t>
  </si>
  <si>
    <t>I</t>
  </si>
  <si>
    <t>II</t>
  </si>
  <si>
    <t>PLANIRANO</t>
  </si>
  <si>
    <t>U 2012.GODINI</t>
  </si>
  <si>
    <t>IZVRŠENO U</t>
  </si>
  <si>
    <t>2012.GODINI</t>
  </si>
  <si>
    <t>PRIHODOVNA STRANA</t>
  </si>
  <si>
    <t>Ukupni Budžetski prihodi</t>
  </si>
  <si>
    <t xml:space="preserve">Ukupni Vanbudžetski prihodi </t>
  </si>
  <si>
    <t>I-1.</t>
  </si>
  <si>
    <t>I-2</t>
  </si>
  <si>
    <t>I-3</t>
  </si>
  <si>
    <t>II-1.</t>
  </si>
  <si>
    <t>II-2</t>
  </si>
  <si>
    <t>II-3</t>
  </si>
  <si>
    <t>Prihodi od poreza</t>
  </si>
  <si>
    <t>neporezni prihodi</t>
  </si>
  <si>
    <t>Tekuće potpore</t>
  </si>
  <si>
    <t>Prihodi Fonda zaštite okoline općine Visoko</t>
  </si>
  <si>
    <t>Prihodi Fonda za finansiranje sporta</t>
  </si>
  <si>
    <t>III</t>
  </si>
  <si>
    <t>III-1</t>
  </si>
  <si>
    <t>Primitak kreditnih sredstavaza finansiranje rekonstr.kolektora</t>
  </si>
  <si>
    <t>RASHODOVNA  STRANA</t>
  </si>
  <si>
    <t>Ukupni Budžetski izdaci</t>
  </si>
  <si>
    <t>Ostalo (tekuća rezerva,sudska izvršenja i prenesene obaveze)</t>
  </si>
  <si>
    <t>Izdaci iz kreditnih sredstavaza finansiranje rekonstr.kolektora</t>
  </si>
  <si>
    <t xml:space="preserve">Ukupni Vanbudžetski izdaci </t>
  </si>
  <si>
    <t>Izdaci iz Fonda zaštite okoline općine Visoko</t>
  </si>
  <si>
    <t>Izdaci iz Fonda zaštite okoline ZDK</t>
  </si>
  <si>
    <t>izdaci iz Fonda za finansiranje sporta</t>
  </si>
  <si>
    <t>UKUPNO PRIHODI</t>
  </si>
  <si>
    <t>Prihodi Fonda zaštite okoline ZDK sa pren.sreds.</t>
  </si>
  <si>
    <t>UKUPNO A</t>
  </si>
  <si>
    <t>Tekući izdaci (plate,naknade,doprinosi,mat.trošk,tekući transferi)</t>
  </si>
  <si>
    <t>Izdaci za nabavku stalnih sredstava (stal.sred. i kapit.transferi)</t>
  </si>
  <si>
    <t>UKUPNO IZDACI</t>
  </si>
  <si>
    <t>UKUPNO B</t>
  </si>
  <si>
    <t>IZVJEŠTAJ O IZVRŠENJU BUDŽETA I VANBUDŽETSKIH SREDSTAVA ZA 2012.GODINU</t>
  </si>
  <si>
    <t>681360/613600</t>
  </si>
  <si>
    <t>Izdaci za unajmljivanje imovine i opreme</t>
  </si>
  <si>
    <t>IZDACI ZA KAMATE NA KREDITNA SREDSTVA</t>
  </si>
  <si>
    <t xml:space="preserve">IZVJEŠTAJ O IZVRŠENJU BUDŽETA I VANBUDŽETSKIH SREDSTAVA </t>
  </si>
  <si>
    <t>ZA 2012.GODINU</t>
  </si>
  <si>
    <t>681420/614500</t>
  </si>
  <si>
    <t xml:space="preserve">Sufinansiranje pripravnika </t>
  </si>
  <si>
    <t>681600/616000</t>
  </si>
  <si>
    <t>Kamate na kreditna sredstva</t>
  </si>
  <si>
    <t>681100/614100</t>
  </si>
  <si>
    <t>Primitak kreditnih sredstava za finan. rekonstr.kolektora</t>
  </si>
  <si>
    <t>Izdaci iz kreditnih sredstava za finan.rekonstr.kolektora</t>
  </si>
  <si>
    <t>BOSNA I HERCEGOVINA</t>
  </si>
  <si>
    <t>FEDERACIJA BOSNE I HERCEGOVINE</t>
  </si>
  <si>
    <t>ZENIČKO-DOBOJSKI KANTON</t>
  </si>
  <si>
    <t>OPĆINA VISOKO</t>
  </si>
  <si>
    <t>Visoko,maj 2013.g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</si>
</sst>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6" fillId="0" borderId="0" xfId="0" applyFont="1" applyBorder="1"/>
    <xf numFmtId="0" fontId="6" fillId="0" borderId="7" xfId="0" applyFont="1" applyBorder="1"/>
    <xf numFmtId="0" fontId="7" fillId="0" borderId="6" xfId="0" applyFont="1" applyBorder="1"/>
    <xf numFmtId="2" fontId="6" fillId="0" borderId="6" xfId="0" applyNumberFormat="1" applyFont="1" applyBorder="1"/>
    <xf numFmtId="0" fontId="5" fillId="0" borderId="0" xfId="0" applyFont="1"/>
    <xf numFmtId="0" fontId="4" fillId="0" borderId="0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1" xfId="0" applyFont="1" applyBorder="1"/>
    <xf numFmtId="0" fontId="8" fillId="0" borderId="1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Font="1"/>
    <xf numFmtId="0" fontId="1" fillId="0" borderId="11" xfId="0" applyFont="1" applyBorder="1"/>
    <xf numFmtId="0" fontId="1" fillId="0" borderId="0" xfId="0" applyFont="1" applyBorder="1"/>
    <xf numFmtId="0" fontId="3" fillId="0" borderId="8" xfId="0" applyFont="1" applyBorder="1"/>
    <xf numFmtId="0" fontId="1" fillId="0" borderId="8" xfId="0" applyFont="1" applyBorder="1"/>
    <xf numFmtId="0" fontId="1" fillId="0" borderId="0" xfId="0" applyFont="1" applyBorder="1" applyAlignment="1">
      <alignment horizontal="center"/>
    </xf>
    <xf numFmtId="0" fontId="7" fillId="0" borderId="1" xfId="0" applyFont="1" applyBorder="1"/>
    <xf numFmtId="0" fontId="3" fillId="0" borderId="9" xfId="0" applyFont="1" applyBorder="1"/>
    <xf numFmtId="0" fontId="1" fillId="0" borderId="5" xfId="0" applyFont="1" applyBorder="1"/>
    <xf numFmtId="16" fontId="8" fillId="0" borderId="1" xfId="0" applyNumberFormat="1" applyFont="1" applyBorder="1"/>
    <xf numFmtId="0" fontId="3" fillId="0" borderId="12" xfId="0" applyFont="1" applyBorder="1"/>
    <xf numFmtId="0" fontId="3" fillId="0" borderId="3" xfId="0" applyFont="1" applyBorder="1"/>
    <xf numFmtId="0" fontId="1" fillId="0" borderId="3" xfId="0" applyFont="1" applyBorder="1"/>
    <xf numFmtId="0" fontId="8" fillId="0" borderId="1" xfId="0" applyFont="1" applyFill="1" applyBorder="1"/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2" fontId="7" fillId="0" borderId="6" xfId="0" applyNumberFormat="1" applyFont="1" applyBorder="1"/>
    <xf numFmtId="2" fontId="8" fillId="0" borderId="1" xfId="0" applyNumberFormat="1" applyFont="1" applyBorder="1"/>
    <xf numFmtId="2" fontId="1" fillId="0" borderId="1" xfId="0" applyNumberFormat="1" applyFont="1" applyBorder="1"/>
    <xf numFmtId="2" fontId="1" fillId="0" borderId="11" xfId="0" applyNumberFormat="1" applyFont="1" applyBorder="1"/>
    <xf numFmtId="2" fontId="1" fillId="0" borderId="0" xfId="0" applyNumberFormat="1" applyFont="1" applyBorder="1"/>
    <xf numFmtId="2" fontId="1" fillId="0" borderId="8" xfId="0" applyNumberFormat="1" applyFont="1" applyBorder="1"/>
    <xf numFmtId="2" fontId="7" fillId="0" borderId="1" xfId="0" applyNumberFormat="1" applyFont="1" applyBorder="1"/>
    <xf numFmtId="2" fontId="10" fillId="0" borderId="6" xfId="0" applyNumberFormat="1" applyFont="1" applyBorder="1"/>
    <xf numFmtId="0" fontId="9" fillId="0" borderId="10" xfId="0" applyFont="1" applyBorder="1"/>
    <xf numFmtId="0" fontId="8" fillId="0" borderId="6" xfId="0" applyFont="1" applyBorder="1"/>
    <xf numFmtId="0" fontId="4" fillId="0" borderId="0" xfId="0" applyFont="1"/>
    <xf numFmtId="0" fontId="8" fillId="0" borderId="0" xfId="0" applyFont="1"/>
    <xf numFmtId="0" fontId="3" fillId="0" borderId="13" xfId="0" applyFont="1" applyBorder="1"/>
    <xf numFmtId="0" fontId="0" fillId="0" borderId="5" xfId="0" applyBorder="1"/>
    <xf numFmtId="0" fontId="0" fillId="0" borderId="6" xfId="0" applyBorder="1"/>
    <xf numFmtId="0" fontId="1" fillId="0" borderId="13" xfId="0" applyFont="1" applyBorder="1"/>
    <xf numFmtId="0" fontId="1" fillId="0" borderId="6" xfId="0" applyFont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0" fillId="0" borderId="13" xfId="0" applyBorder="1"/>
    <xf numFmtId="0" fontId="0" fillId="0" borderId="11" xfId="0" applyBorder="1"/>
    <xf numFmtId="0" fontId="0" fillId="0" borderId="8" xfId="0" applyBorder="1"/>
    <xf numFmtId="0" fontId="3" fillId="0" borderId="10" xfId="0" applyFont="1" applyBorder="1"/>
    <xf numFmtId="0" fontId="11" fillId="0" borderId="1" xfId="0" applyFont="1" applyBorder="1"/>
    <xf numFmtId="4" fontId="7" fillId="0" borderId="6" xfId="0" applyNumberFormat="1" applyFont="1" applyBorder="1"/>
    <xf numFmtId="4" fontId="8" fillId="0" borderId="1" xfId="0" applyNumberFormat="1" applyFont="1" applyBorder="1"/>
    <xf numFmtId="4" fontId="1" fillId="0" borderId="1" xfId="0" applyNumberFormat="1" applyFont="1" applyBorder="1"/>
    <xf numFmtId="4" fontId="1" fillId="0" borderId="11" xfId="0" applyNumberFormat="1" applyFont="1" applyBorder="1"/>
    <xf numFmtId="4" fontId="1" fillId="0" borderId="0" xfId="0" applyNumberFormat="1" applyFont="1" applyBorder="1"/>
    <xf numFmtId="4" fontId="1" fillId="0" borderId="8" xfId="0" applyNumberFormat="1" applyFont="1" applyBorder="1"/>
    <xf numFmtId="3" fontId="7" fillId="0" borderId="6" xfId="0" applyNumberFormat="1" applyFont="1" applyBorder="1"/>
    <xf numFmtId="3" fontId="8" fillId="0" borderId="1" xfId="0" applyNumberFormat="1" applyFont="1" applyBorder="1"/>
    <xf numFmtId="3" fontId="1" fillId="0" borderId="1" xfId="0" applyNumberFormat="1" applyFont="1" applyBorder="1"/>
    <xf numFmtId="3" fontId="1" fillId="0" borderId="11" xfId="0" applyNumberFormat="1" applyFont="1" applyBorder="1"/>
    <xf numFmtId="3" fontId="1" fillId="0" borderId="0" xfId="0" applyNumberFormat="1" applyFont="1" applyBorder="1"/>
    <xf numFmtId="3" fontId="1" fillId="0" borderId="8" xfId="0" applyNumberFormat="1" applyFont="1" applyBorder="1"/>
    <xf numFmtId="3" fontId="4" fillId="0" borderId="1" xfId="0" applyNumberFormat="1" applyFont="1" applyBorder="1"/>
    <xf numFmtId="4" fontId="1" fillId="0" borderId="5" xfId="0" applyNumberFormat="1" applyFont="1" applyBorder="1"/>
    <xf numFmtId="4" fontId="3" fillId="0" borderId="1" xfId="0" applyNumberFormat="1" applyFont="1" applyBorder="1"/>
    <xf numFmtId="4" fontId="3" fillId="0" borderId="0" xfId="0" applyNumberFormat="1" applyFont="1"/>
    <xf numFmtId="3" fontId="1" fillId="0" borderId="5" xfId="0" applyNumberFormat="1" applyFont="1" applyBorder="1"/>
    <xf numFmtId="3" fontId="3" fillId="0" borderId="1" xfId="0" applyNumberFormat="1" applyFont="1" applyBorder="1"/>
    <xf numFmtId="3" fontId="3" fillId="0" borderId="0" xfId="0" applyNumberFormat="1" applyFont="1"/>
    <xf numFmtId="4" fontId="10" fillId="0" borderId="6" xfId="0" applyNumberFormat="1" applyFont="1" applyBorder="1"/>
    <xf numFmtId="4" fontId="7" fillId="0" borderId="1" xfId="0" applyNumberFormat="1" applyFont="1" applyBorder="1"/>
    <xf numFmtId="4" fontId="10" fillId="0" borderId="1" xfId="0" applyNumberFormat="1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2" fillId="2" borderId="13" xfId="0" applyFont="1" applyFill="1" applyBorder="1"/>
    <xf numFmtId="0" fontId="2" fillId="2" borderId="6" xfId="0" applyFont="1" applyFill="1" applyBorder="1"/>
    <xf numFmtId="0" fontId="8" fillId="3" borderId="1" xfId="0" applyFont="1" applyFill="1" applyBorder="1"/>
    <xf numFmtId="0" fontId="4" fillId="3" borderId="4" xfId="0" applyFont="1" applyFill="1" applyBorder="1"/>
    <xf numFmtId="3" fontId="8" fillId="3" borderId="1" xfId="0" applyNumberFormat="1" applyFont="1" applyFill="1" applyBorder="1"/>
    <xf numFmtId="4" fontId="8" fillId="3" borderId="1" xfId="0" applyNumberFormat="1" applyFont="1" applyFill="1" applyBorder="1"/>
    <xf numFmtId="4" fontId="7" fillId="3" borderId="6" xfId="0" applyNumberFormat="1" applyFont="1" applyFill="1" applyBorder="1"/>
    <xf numFmtId="0" fontId="4" fillId="3" borderId="1" xfId="0" applyFont="1" applyFill="1" applyBorder="1"/>
    <xf numFmtId="0" fontId="7" fillId="3" borderId="1" xfId="0" applyFont="1" applyFill="1" applyBorder="1"/>
    <xf numFmtId="0" fontId="3" fillId="2" borderId="5" xfId="0" applyFont="1" applyFill="1" applyBorder="1"/>
    <xf numFmtId="0" fontId="1" fillId="2" borderId="5" xfId="0" applyFont="1" applyFill="1" applyBorder="1"/>
    <xf numFmtId="0" fontId="1" fillId="2" borderId="13" xfId="0" applyFont="1" applyFill="1" applyBorder="1"/>
    <xf numFmtId="0" fontId="1" fillId="2" borderId="6" xfId="0" applyFont="1" applyFill="1" applyBorder="1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7" fillId="2" borderId="5" xfId="0" applyFont="1" applyFill="1" applyBorder="1" applyAlignment="1">
      <alignment horizontal="center"/>
    </xf>
    <xf numFmtId="2" fontId="8" fillId="3" borderId="1" xfId="0" applyNumberFormat="1" applyFont="1" applyFill="1" applyBorder="1"/>
    <xf numFmtId="0" fontId="4" fillId="2" borderId="1" xfId="0" applyFont="1" applyFill="1" applyBorder="1"/>
    <xf numFmtId="0" fontId="2" fillId="2" borderId="1" xfId="0" applyFont="1" applyFill="1" applyBorder="1"/>
    <xf numFmtId="0" fontId="8" fillId="2" borderId="1" xfId="0" applyFont="1" applyFill="1" applyBorder="1"/>
    <xf numFmtId="0" fontId="12" fillId="0" borderId="1" xfId="0" applyFont="1" applyBorder="1"/>
    <xf numFmtId="3" fontId="1" fillId="0" borderId="6" xfId="0" applyNumberFormat="1" applyFont="1" applyBorder="1"/>
    <xf numFmtId="4" fontId="1" fillId="0" borderId="6" xfId="0" applyNumberFormat="1" applyFont="1" applyBorder="1"/>
    <xf numFmtId="2" fontId="7" fillId="3" borderId="6" xfId="0" applyNumberFormat="1" applyFont="1" applyFill="1" applyBorder="1"/>
    <xf numFmtId="3" fontId="8" fillId="2" borderId="1" xfId="0" applyNumberFormat="1" applyFont="1" applyFill="1" applyBorder="1"/>
    <xf numFmtId="4" fontId="8" fillId="2" borderId="1" xfId="0" applyNumberFormat="1" applyFont="1" applyFill="1" applyBorder="1"/>
    <xf numFmtId="2" fontId="8" fillId="2" borderId="1" xfId="0" applyNumberFormat="1" applyFont="1" applyFill="1" applyBorder="1"/>
    <xf numFmtId="0" fontId="15" fillId="2" borderId="5" xfId="0" applyFont="1" applyFill="1" applyBorder="1" applyAlignment="1">
      <alignment horizontal="center"/>
    </xf>
    <xf numFmtId="0" fontId="13" fillId="0" borderId="10" xfId="0" applyFont="1" applyBorder="1"/>
    <xf numFmtId="0" fontId="13" fillId="0" borderId="6" xfId="0" applyFont="1" applyBorder="1"/>
    <xf numFmtId="0" fontId="12" fillId="0" borderId="4" xfId="0" applyFont="1" applyBorder="1"/>
    <xf numFmtId="0" fontId="11" fillId="0" borderId="4" xfId="0" applyFont="1" applyBorder="1"/>
    <xf numFmtId="0" fontId="11" fillId="0" borderId="11" xfId="0" applyFont="1" applyBorder="1"/>
    <xf numFmtId="0" fontId="11" fillId="0" borderId="0" xfId="0" applyFont="1" applyBorder="1"/>
    <xf numFmtId="0" fontId="11" fillId="0" borderId="8" xfId="0" applyFont="1" applyBorder="1"/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Font="1" applyFill="1" applyBorder="1"/>
    <xf numFmtId="0" fontId="8" fillId="2" borderId="13" xfId="0" applyFont="1" applyFill="1" applyBorder="1"/>
    <xf numFmtId="0" fontId="8" fillId="2" borderId="6" xfId="0" applyFont="1" applyFill="1" applyBorder="1"/>
    <xf numFmtId="0" fontId="1" fillId="0" borderId="4" xfId="0" applyFont="1" applyBorder="1"/>
    <xf numFmtId="0" fontId="8" fillId="0" borderId="4" xfId="0" applyFont="1" applyBorder="1"/>
    <xf numFmtId="0" fontId="1" fillId="0" borderId="9" xfId="0" applyFont="1" applyBorder="1"/>
    <xf numFmtId="0" fontId="8" fillId="3" borderId="4" xfId="0" applyFont="1" applyFill="1" applyBorder="1"/>
    <xf numFmtId="3" fontId="8" fillId="2" borderId="1" xfId="0" applyNumberFormat="1" applyFont="1" applyFill="1" applyBorder="1" applyAlignment="1">
      <alignment horizontal="center"/>
    </xf>
    <xf numFmtId="0" fontId="10" fillId="0" borderId="6" xfId="0" applyFont="1" applyBorder="1"/>
    <xf numFmtId="0" fontId="1" fillId="2" borderId="2" xfId="0" applyFont="1" applyFill="1" applyBorder="1" applyAlignment="1">
      <alignment horizontal="right"/>
    </xf>
    <xf numFmtId="0" fontId="1" fillId="2" borderId="4" xfId="0" applyFont="1" applyFill="1" applyBorder="1"/>
    <xf numFmtId="0" fontId="15" fillId="3" borderId="1" xfId="0" applyFont="1" applyFill="1" applyBorder="1" applyAlignment="1">
      <alignment horizontal="center"/>
    </xf>
    <xf numFmtId="0" fontId="1" fillId="0" borderId="14" xfId="0" applyFont="1" applyBorder="1"/>
    <xf numFmtId="0" fontId="1" fillId="0" borderId="12" xfId="0" applyFont="1" applyBorder="1"/>
    <xf numFmtId="0" fontId="14" fillId="3" borderId="11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" fillId="0" borderId="15" xfId="0" applyFont="1" applyBorder="1"/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14" fontId="1" fillId="0" borderId="0" xfId="0" applyNumberFormat="1" applyFont="1"/>
    <xf numFmtId="4" fontId="1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1" fillId="0" borderId="13" xfId="0" applyFont="1" applyBorder="1" applyAlignment="1">
      <alignment horizontal="center"/>
    </xf>
    <xf numFmtId="3" fontId="1" fillId="0" borderId="13" xfId="0" applyNumberFormat="1" applyFont="1" applyBorder="1"/>
    <xf numFmtId="0" fontId="1" fillId="0" borderId="1" xfId="0" applyFont="1" applyBorder="1" applyAlignment="1">
      <alignment horizontal="right"/>
    </xf>
    <xf numFmtId="0" fontId="8" fillId="0" borderId="0" xfId="0" applyFont="1" applyBorder="1"/>
    <xf numFmtId="3" fontId="8" fillId="0" borderId="0" xfId="0" applyNumberFormat="1" applyFont="1" applyBorder="1"/>
    <xf numFmtId="0" fontId="8" fillId="0" borderId="1" xfId="0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2" fillId="0" borderId="0" xfId="0" applyFont="1" applyBorder="1"/>
    <xf numFmtId="4" fontId="8" fillId="0" borderId="0" xfId="0" applyNumberFormat="1" applyFont="1" applyBorder="1"/>
    <xf numFmtId="2" fontId="7" fillId="0" borderId="0" xfId="0" applyNumberFormat="1" applyFont="1" applyBorder="1"/>
    <xf numFmtId="0" fontId="18" fillId="0" borderId="0" xfId="0" applyFont="1" applyAlignment="1">
      <alignment horizontal="center"/>
    </xf>
    <xf numFmtId="0" fontId="16" fillId="0" borderId="5" xfId="0" applyFont="1" applyBorder="1"/>
    <xf numFmtId="3" fontId="16" fillId="0" borderId="5" xfId="0" applyNumberFormat="1" applyFont="1" applyBorder="1"/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3" fontId="16" fillId="0" borderId="13" xfId="0" applyNumberFormat="1" applyFont="1" applyBorder="1"/>
    <xf numFmtId="0" fontId="14" fillId="0" borderId="1" xfId="0" applyFont="1" applyBorder="1"/>
    <xf numFmtId="3" fontId="14" fillId="0" borderId="1" xfId="0" applyNumberFormat="1" applyFont="1" applyBorder="1"/>
    <xf numFmtId="4" fontId="14" fillId="0" borderId="1" xfId="0" applyNumberFormat="1" applyFont="1" applyBorder="1"/>
    <xf numFmtId="0" fontId="16" fillId="0" borderId="1" xfId="0" applyFont="1" applyBorder="1" applyAlignment="1">
      <alignment horizontal="right"/>
    </xf>
    <xf numFmtId="0" fontId="16" fillId="0" borderId="1" xfId="0" applyFont="1" applyBorder="1"/>
    <xf numFmtId="3" fontId="16" fillId="0" borderId="1" xfId="0" applyNumberFormat="1" applyFont="1" applyBorder="1"/>
    <xf numFmtId="4" fontId="16" fillId="0" borderId="1" xfId="0" applyNumberFormat="1" applyFont="1" applyBorder="1"/>
    <xf numFmtId="0" fontId="14" fillId="0" borderId="1" xfId="0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0"/>
  <sheetViews>
    <sheetView tabSelected="1" topLeftCell="A47" zoomScale="125" zoomScaleNormal="125" workbookViewId="0">
      <selection activeCell="G648" sqref="G648"/>
    </sheetView>
  </sheetViews>
  <sheetFormatPr defaultRowHeight="15"/>
  <cols>
    <col min="1" max="1" width="3.85546875" style="2" customWidth="1"/>
    <col min="2" max="2" width="4.28515625" style="2" customWidth="1"/>
    <col min="3" max="3" width="7.85546875" style="2" customWidth="1"/>
    <col min="4" max="4" width="11.42578125" style="2" customWidth="1"/>
    <col min="5" max="5" width="13.28515625" customWidth="1"/>
    <col min="6" max="6" width="8" style="1" customWidth="1"/>
    <col min="7" max="7" width="54.140625" style="1" customWidth="1"/>
    <col min="8" max="8" width="10.7109375" style="2" hidden="1" customWidth="1"/>
    <col min="9" max="9" width="14.140625" style="2" customWidth="1"/>
    <col min="10" max="10" width="14.42578125" style="2" customWidth="1"/>
    <col min="11" max="11" width="8" style="2" customWidth="1"/>
    <col min="13" max="13" width="16.7109375" customWidth="1"/>
  </cols>
  <sheetData>
    <row r="1" spans="1:11" hidden="1"/>
    <row r="2" spans="1:11" s="165" customFormat="1" ht="23.25" hidden="1">
      <c r="D2" s="165" t="s">
        <v>532</v>
      </c>
    </row>
    <row r="3" spans="1:11" hidden="1"/>
    <row r="4" spans="1:11" hidden="1">
      <c r="E4" s="156"/>
      <c r="J4" s="81"/>
    </row>
    <row r="5" spans="1:11" hidden="1">
      <c r="E5" s="156"/>
      <c r="J5" s="81"/>
    </row>
    <row r="6" spans="1:11" hidden="1">
      <c r="E6" s="156"/>
      <c r="F6" s="29"/>
      <c r="G6" s="29"/>
      <c r="H6" s="2" t="s">
        <v>176</v>
      </c>
      <c r="I6" s="79" t="s">
        <v>496</v>
      </c>
      <c r="J6" s="79" t="s">
        <v>498</v>
      </c>
    </row>
    <row r="7" spans="1:11" hidden="1">
      <c r="E7" s="156"/>
      <c r="F7" s="53"/>
      <c r="G7" s="158" t="s">
        <v>176</v>
      </c>
      <c r="I7" s="159" t="s">
        <v>497</v>
      </c>
      <c r="J7" s="159" t="s">
        <v>499</v>
      </c>
    </row>
    <row r="8" spans="1:11" s="5" customFormat="1" hidden="1">
      <c r="A8" s="48"/>
      <c r="B8" s="48"/>
      <c r="C8" s="48"/>
      <c r="D8" s="48"/>
      <c r="E8" s="157"/>
      <c r="F8" s="15" t="s">
        <v>449</v>
      </c>
      <c r="G8" s="15" t="s">
        <v>500</v>
      </c>
      <c r="H8" s="14" t="s">
        <v>493</v>
      </c>
      <c r="I8" s="70"/>
      <c r="J8" s="70"/>
      <c r="K8" s="48"/>
    </row>
    <row r="9" spans="1:11" s="5" customFormat="1" hidden="1">
      <c r="A9" s="48"/>
      <c r="B9" s="48"/>
      <c r="C9" s="48"/>
      <c r="D9" s="48"/>
      <c r="E9" s="157"/>
      <c r="F9" s="15" t="s">
        <v>494</v>
      </c>
      <c r="G9" s="15" t="s">
        <v>501</v>
      </c>
      <c r="H9" s="14"/>
      <c r="I9" s="70">
        <f>SUM(I10+I11+I12)</f>
        <v>10092000</v>
      </c>
      <c r="J9" s="64">
        <f>SUM(J10+J11+J12)</f>
        <v>8238357.3200000003</v>
      </c>
      <c r="K9" s="48"/>
    </row>
    <row r="10" spans="1:11" hidden="1">
      <c r="E10" s="156"/>
      <c r="F10" s="160" t="s">
        <v>503</v>
      </c>
      <c r="G10" s="20" t="s">
        <v>509</v>
      </c>
      <c r="H10" s="19"/>
      <c r="I10" s="71">
        <v>5829000</v>
      </c>
      <c r="J10" s="65">
        <v>5438344.04</v>
      </c>
    </row>
    <row r="11" spans="1:11" hidden="1">
      <c r="E11" s="156"/>
      <c r="F11" s="160" t="s">
        <v>504</v>
      </c>
      <c r="G11" s="20" t="s">
        <v>510</v>
      </c>
      <c r="H11" s="19"/>
      <c r="I11" s="71">
        <v>3263000</v>
      </c>
      <c r="J11" s="65">
        <v>1972022.25</v>
      </c>
    </row>
    <row r="12" spans="1:11" hidden="1">
      <c r="E12" s="156"/>
      <c r="F12" s="160" t="s">
        <v>505</v>
      </c>
      <c r="G12" s="20" t="s">
        <v>511</v>
      </c>
      <c r="H12" s="19"/>
      <c r="I12" s="71">
        <v>1000000</v>
      </c>
      <c r="J12" s="65">
        <v>827991.03</v>
      </c>
    </row>
    <row r="13" spans="1:11" s="5" customFormat="1" hidden="1">
      <c r="A13" s="48"/>
      <c r="B13" s="48"/>
      <c r="C13" s="48"/>
      <c r="D13" s="48"/>
      <c r="E13" s="157"/>
      <c r="F13" s="15" t="s">
        <v>495</v>
      </c>
      <c r="G13" s="15" t="s">
        <v>502</v>
      </c>
      <c r="H13" s="14"/>
      <c r="I13" s="70">
        <f>SUM(I14+I15+I16)</f>
        <v>205000</v>
      </c>
      <c r="J13" s="64">
        <f>SUM(J14+J15+J16)</f>
        <v>226847.68</v>
      </c>
      <c r="K13" s="48"/>
    </row>
    <row r="14" spans="1:11" hidden="1">
      <c r="E14" s="156"/>
      <c r="F14" s="160" t="s">
        <v>506</v>
      </c>
      <c r="G14" s="20" t="s">
        <v>512</v>
      </c>
      <c r="H14" s="19"/>
      <c r="I14" s="71">
        <v>80000</v>
      </c>
      <c r="J14" s="65">
        <v>55835.18</v>
      </c>
    </row>
    <row r="15" spans="1:11" hidden="1">
      <c r="E15" s="156"/>
      <c r="F15" s="160" t="s">
        <v>507</v>
      </c>
      <c r="G15" s="20" t="s">
        <v>526</v>
      </c>
      <c r="H15" s="19"/>
      <c r="I15" s="71">
        <v>125000</v>
      </c>
      <c r="J15" s="65">
        <v>115012.5</v>
      </c>
    </row>
    <row r="16" spans="1:11" hidden="1">
      <c r="F16" s="160" t="s">
        <v>508</v>
      </c>
      <c r="G16" s="20" t="s">
        <v>513</v>
      </c>
      <c r="H16" s="19"/>
      <c r="I16" s="71">
        <v>0</v>
      </c>
      <c r="J16" s="65">
        <v>56000</v>
      </c>
    </row>
    <row r="17" spans="1:11" s="5" customFormat="1" ht="13.5" hidden="1" customHeight="1">
      <c r="A17" s="48"/>
      <c r="B17" s="48"/>
      <c r="C17" s="48"/>
      <c r="D17" s="48"/>
      <c r="E17" s="157"/>
      <c r="F17" s="163"/>
      <c r="G17" s="15" t="s">
        <v>525</v>
      </c>
      <c r="H17" s="14"/>
      <c r="I17" s="70">
        <f>SUM(I9+I13)</f>
        <v>10297000</v>
      </c>
      <c r="J17" s="64">
        <f>SUM(J9+J13)</f>
        <v>8465205</v>
      </c>
      <c r="K17" s="48"/>
    </row>
    <row r="18" spans="1:11" s="5" customFormat="1" hidden="1">
      <c r="A18" s="48"/>
      <c r="B18" s="48"/>
      <c r="C18" s="48"/>
      <c r="D18" s="48"/>
      <c r="F18" s="15" t="s">
        <v>514</v>
      </c>
      <c r="G18" s="15" t="s">
        <v>516</v>
      </c>
      <c r="H18" s="14"/>
      <c r="I18" s="70">
        <f>SUM(I19)</f>
        <v>0</v>
      </c>
      <c r="J18" s="64">
        <f>SUM(J19)</f>
        <v>393116.17</v>
      </c>
      <c r="K18" s="48"/>
    </row>
    <row r="19" spans="1:11" hidden="1">
      <c r="E19" s="156"/>
      <c r="F19" s="160" t="s">
        <v>515</v>
      </c>
      <c r="G19" s="20" t="s">
        <v>516</v>
      </c>
      <c r="H19" s="19"/>
      <c r="I19" s="71">
        <v>0</v>
      </c>
      <c r="J19" s="65">
        <v>393116.17</v>
      </c>
    </row>
    <row r="20" spans="1:11" s="5" customFormat="1" ht="13.5" hidden="1" customHeight="1">
      <c r="A20" s="48"/>
      <c r="B20" s="48"/>
      <c r="C20" s="48"/>
      <c r="D20" s="48"/>
      <c r="E20" s="157"/>
      <c r="F20" s="163"/>
      <c r="G20" s="15" t="s">
        <v>527</v>
      </c>
      <c r="H20" s="14"/>
      <c r="I20" s="70">
        <f>SUM(I9+I13+I18)</f>
        <v>10297000</v>
      </c>
      <c r="J20" s="64">
        <f>SUM(J9+J13+J18)</f>
        <v>8858321.1699999999</v>
      </c>
      <c r="K20" s="48"/>
    </row>
    <row r="21" spans="1:11" s="5" customFormat="1" hidden="1">
      <c r="A21" s="48"/>
      <c r="B21" s="48"/>
      <c r="C21" s="48"/>
      <c r="D21" s="48"/>
      <c r="E21" s="157"/>
      <c r="F21" s="15" t="s">
        <v>454</v>
      </c>
      <c r="G21" s="15" t="s">
        <v>517</v>
      </c>
      <c r="H21" s="14" t="s">
        <v>493</v>
      </c>
      <c r="I21" s="70"/>
      <c r="J21" s="64"/>
      <c r="K21" s="48"/>
    </row>
    <row r="22" spans="1:11" s="5" customFormat="1" hidden="1">
      <c r="A22" s="48"/>
      <c r="B22" s="48"/>
      <c r="C22" s="48"/>
      <c r="D22" s="48"/>
      <c r="E22" s="157"/>
      <c r="F22" s="15" t="s">
        <v>494</v>
      </c>
      <c r="G22" s="15" t="s">
        <v>518</v>
      </c>
      <c r="H22" s="14"/>
      <c r="I22" s="70">
        <f>SUM(I23+I24+I25)</f>
        <v>10092000</v>
      </c>
      <c r="J22" s="64">
        <f>SUM(J23+J24+J25)</f>
        <v>10091824.120000001</v>
      </c>
      <c r="K22" s="48"/>
    </row>
    <row r="23" spans="1:11" hidden="1">
      <c r="E23" s="156"/>
      <c r="F23" s="160" t="s">
        <v>503</v>
      </c>
      <c r="G23" s="20" t="s">
        <v>528</v>
      </c>
      <c r="H23" s="19"/>
      <c r="I23" s="71">
        <v>7281000</v>
      </c>
      <c r="J23" s="65">
        <v>8999529.9800000004</v>
      </c>
    </row>
    <row r="24" spans="1:11" hidden="1">
      <c r="E24" s="156"/>
      <c r="F24" s="160" t="s">
        <v>504</v>
      </c>
      <c r="G24" s="20" t="s">
        <v>529</v>
      </c>
      <c r="H24" s="19"/>
      <c r="I24" s="71">
        <v>2171000</v>
      </c>
      <c r="J24" s="65">
        <v>863458.46</v>
      </c>
    </row>
    <row r="25" spans="1:11" hidden="1">
      <c r="E25" s="156"/>
      <c r="F25" s="160" t="s">
        <v>505</v>
      </c>
      <c r="G25" s="20" t="s">
        <v>519</v>
      </c>
      <c r="H25" s="19"/>
      <c r="I25" s="71">
        <v>640000</v>
      </c>
      <c r="J25" s="65">
        <v>228835.68</v>
      </c>
    </row>
    <row r="26" spans="1:11" s="5" customFormat="1" hidden="1">
      <c r="A26" s="48"/>
      <c r="B26" s="48"/>
      <c r="C26" s="48"/>
      <c r="D26" s="48"/>
      <c r="E26" s="157"/>
      <c r="F26" s="15" t="s">
        <v>495</v>
      </c>
      <c r="G26" s="15" t="s">
        <v>521</v>
      </c>
      <c r="H26" s="14"/>
      <c r="I26" s="70">
        <f>SUM(I27+I28+I29)</f>
        <v>205000</v>
      </c>
      <c r="J26" s="64">
        <f>SUM(J27+J28+J29)</f>
        <v>93842.5</v>
      </c>
      <c r="K26" s="48"/>
    </row>
    <row r="27" spans="1:11" hidden="1">
      <c r="E27" s="156"/>
      <c r="F27" s="160" t="s">
        <v>506</v>
      </c>
      <c r="G27" s="20" t="s">
        <v>522</v>
      </c>
      <c r="H27" s="19"/>
      <c r="I27" s="71">
        <v>80000</v>
      </c>
      <c r="J27" s="65">
        <v>25023.7</v>
      </c>
    </row>
    <row r="28" spans="1:11" hidden="1">
      <c r="E28" s="156"/>
      <c r="F28" s="160" t="s">
        <v>507</v>
      </c>
      <c r="G28" s="20" t="s">
        <v>523</v>
      </c>
      <c r="H28" s="19"/>
      <c r="I28" s="71">
        <v>125000</v>
      </c>
      <c r="J28" s="65">
        <v>25022</v>
      </c>
    </row>
    <row r="29" spans="1:11" hidden="1">
      <c r="F29" s="160" t="s">
        <v>508</v>
      </c>
      <c r="G29" s="20" t="s">
        <v>524</v>
      </c>
      <c r="H29" s="19"/>
      <c r="I29" s="71">
        <v>0</v>
      </c>
      <c r="J29" s="65">
        <v>43796.800000000003</v>
      </c>
    </row>
    <row r="30" spans="1:11" s="5" customFormat="1" ht="13.5" hidden="1" customHeight="1">
      <c r="A30" s="48"/>
      <c r="B30" s="48"/>
      <c r="C30" s="48"/>
      <c r="D30" s="48"/>
      <c r="E30" s="157"/>
      <c r="F30" s="163"/>
      <c r="G30" s="15" t="s">
        <v>530</v>
      </c>
      <c r="H30" s="14"/>
      <c r="I30" s="70">
        <f>SUM(I22+I26)</f>
        <v>10297000</v>
      </c>
      <c r="J30" s="64">
        <f>SUM(J22+J26)</f>
        <v>10185666.620000001</v>
      </c>
      <c r="K30" s="48"/>
    </row>
    <row r="31" spans="1:11" s="5" customFormat="1" hidden="1">
      <c r="A31" s="48"/>
      <c r="B31" s="48"/>
      <c r="C31" s="48"/>
      <c r="D31" s="48"/>
      <c r="F31" s="15" t="s">
        <v>514</v>
      </c>
      <c r="G31" s="15" t="s">
        <v>520</v>
      </c>
      <c r="H31" s="14"/>
      <c r="I31" s="70">
        <f>SUM(I32)</f>
        <v>0</v>
      </c>
      <c r="J31" s="64">
        <f>SUM(J32)</f>
        <v>393116.17</v>
      </c>
      <c r="K31" s="48"/>
    </row>
    <row r="32" spans="1:11" hidden="1">
      <c r="E32" s="156"/>
      <c r="F32" s="160" t="s">
        <v>515</v>
      </c>
      <c r="G32" s="20" t="s">
        <v>520</v>
      </c>
      <c r="H32" s="19"/>
      <c r="I32" s="71">
        <v>0</v>
      </c>
      <c r="J32" s="65">
        <v>393116.17</v>
      </c>
    </row>
    <row r="33" spans="1:11" s="5" customFormat="1" hidden="1">
      <c r="A33" s="48"/>
      <c r="B33" s="48"/>
      <c r="C33" s="48"/>
      <c r="D33" s="48"/>
      <c r="E33" s="157"/>
      <c r="F33" s="163"/>
      <c r="G33" s="15" t="s">
        <v>531</v>
      </c>
      <c r="H33" s="14"/>
      <c r="I33" s="70">
        <f>SUM(I22+I26+I31)</f>
        <v>10297000</v>
      </c>
      <c r="J33" s="64">
        <f>SUM(J22+J26+J31)</f>
        <v>10578782.790000001</v>
      </c>
      <c r="K33" s="48"/>
    </row>
    <row r="34" spans="1:11" s="5" customFormat="1" hidden="1">
      <c r="A34" s="48"/>
      <c r="B34" s="48"/>
      <c r="C34" s="48"/>
      <c r="D34" s="48"/>
      <c r="F34" s="15"/>
      <c r="G34" s="15" t="s">
        <v>486</v>
      </c>
      <c r="H34" s="14"/>
      <c r="I34" s="70">
        <f>SUM(I20-I33)</f>
        <v>0</v>
      </c>
      <c r="J34" s="64">
        <f>SUM(J17-J33)</f>
        <v>-2113577.790000001</v>
      </c>
      <c r="K34" s="48"/>
    </row>
    <row r="35" spans="1:11" hidden="1"/>
    <row r="36" spans="1:11" hidden="1"/>
    <row r="37" spans="1:11" hidden="1"/>
    <row r="38" spans="1:11" hidden="1"/>
    <row r="39" spans="1:11" hidden="1"/>
    <row r="40" spans="1:11" hidden="1"/>
    <row r="41" spans="1:11" hidden="1"/>
    <row r="42" spans="1:11" hidden="1"/>
    <row r="43" spans="1:11" hidden="1"/>
    <row r="44" spans="1:11" hidden="1"/>
    <row r="45" spans="1:11" hidden="1"/>
    <row r="46" spans="1:11" hidden="1"/>
    <row r="48" spans="1:11" s="49" customFormat="1" ht="12.75">
      <c r="C48" s="49" t="s">
        <v>445</v>
      </c>
    </row>
    <row r="49" spans="1:11" s="5" customFormat="1" ht="15.75">
      <c r="C49" s="85" t="s">
        <v>0</v>
      </c>
      <c r="D49" s="86"/>
      <c r="E49" s="86"/>
      <c r="F49" s="87"/>
      <c r="G49" s="119" t="s">
        <v>176</v>
      </c>
      <c r="H49" s="98"/>
      <c r="I49" s="98"/>
      <c r="J49" s="98"/>
      <c r="K49" s="98"/>
    </row>
    <row r="50" spans="1:11" s="5" customFormat="1">
      <c r="C50" s="129" t="s">
        <v>1</v>
      </c>
      <c r="D50" s="129" t="s">
        <v>3</v>
      </c>
      <c r="E50" s="129" t="s">
        <v>4</v>
      </c>
      <c r="F50" s="130" t="s">
        <v>404</v>
      </c>
      <c r="G50" s="89"/>
      <c r="H50" s="100" t="s">
        <v>101</v>
      </c>
      <c r="I50" s="100" t="s">
        <v>101</v>
      </c>
      <c r="J50" s="100" t="s">
        <v>473</v>
      </c>
      <c r="K50" s="100" t="s">
        <v>451</v>
      </c>
    </row>
    <row r="51" spans="1:11" s="5" customFormat="1">
      <c r="C51" s="131" t="s">
        <v>2</v>
      </c>
      <c r="D51" s="131" t="s">
        <v>2</v>
      </c>
      <c r="E51" s="131"/>
      <c r="F51" s="131" t="s">
        <v>405</v>
      </c>
      <c r="G51" s="90"/>
      <c r="H51" s="101" t="s">
        <v>183</v>
      </c>
      <c r="I51" s="101" t="s">
        <v>183</v>
      </c>
      <c r="J51" s="101"/>
      <c r="K51" s="101" t="s">
        <v>403</v>
      </c>
    </row>
    <row r="52" spans="1:11" s="49" customFormat="1" ht="12.75">
      <c r="C52" s="127">
        <v>1</v>
      </c>
      <c r="D52" s="128">
        <v>2</v>
      </c>
      <c r="E52" s="128">
        <v>3</v>
      </c>
      <c r="F52" s="128">
        <v>4</v>
      </c>
      <c r="G52" s="128">
        <v>5</v>
      </c>
      <c r="H52" s="128">
        <v>6</v>
      </c>
      <c r="I52" s="128">
        <v>6</v>
      </c>
      <c r="J52" s="128">
        <v>7</v>
      </c>
      <c r="K52" s="128">
        <v>8</v>
      </c>
    </row>
    <row r="53" spans="1:11" s="10" customFormat="1">
      <c r="A53" s="6"/>
      <c r="B53" s="7"/>
      <c r="C53" s="120">
        <v>710000</v>
      </c>
      <c r="D53" s="121"/>
      <c r="E53" s="8"/>
      <c r="F53" s="8">
        <v>1</v>
      </c>
      <c r="G53" s="8" t="s">
        <v>5</v>
      </c>
      <c r="H53" s="69">
        <f>SUM(H54+H61+H75+H88)</f>
        <v>5829000</v>
      </c>
      <c r="I53" s="69">
        <f>SUM(I54+I61+I75+I88)</f>
        <v>5829000</v>
      </c>
      <c r="J53" s="63">
        <f>SUM(J54+J61+J75+J88)</f>
        <v>5438344.0399999991</v>
      </c>
      <c r="K53" s="38">
        <f>SUM(J53/(I53/100))</f>
        <v>93.298062103276706</v>
      </c>
    </row>
    <row r="54" spans="1:11" s="5" customFormat="1" hidden="1">
      <c r="A54" s="11"/>
      <c r="B54" s="12"/>
      <c r="C54" s="122">
        <v>711100</v>
      </c>
      <c r="D54" s="112"/>
      <c r="E54" s="15"/>
      <c r="F54" s="15" t="s">
        <v>104</v>
      </c>
      <c r="G54" s="15" t="s">
        <v>7</v>
      </c>
      <c r="H54" s="70">
        <f>SUM(H55)</f>
        <v>0</v>
      </c>
      <c r="I54" s="70">
        <f>SUM(I55)</f>
        <v>0</v>
      </c>
      <c r="J54" s="64">
        <f>SUM(J55)</f>
        <v>0</v>
      </c>
      <c r="K54" s="39">
        <f>SUM(K55)</f>
        <v>0</v>
      </c>
    </row>
    <row r="55" spans="1:11" s="5" customFormat="1" hidden="1">
      <c r="A55" s="11"/>
      <c r="B55" s="12"/>
      <c r="C55" s="122"/>
      <c r="D55" s="112">
        <v>711110</v>
      </c>
      <c r="E55" s="15"/>
      <c r="F55" s="15" t="s">
        <v>12</v>
      </c>
      <c r="G55" s="15" t="s">
        <v>53</v>
      </c>
      <c r="H55" s="70">
        <f>SUM(H56+H58+H59+H60)</f>
        <v>0</v>
      </c>
      <c r="I55" s="70">
        <f>SUM(I56+I58+I59+I60)</f>
        <v>0</v>
      </c>
      <c r="J55" s="64">
        <f>SUM(J56+J58+J59+J60)</f>
        <v>0</v>
      </c>
      <c r="K55" s="39">
        <f>SUM(K56+K58+K59+K60)</f>
        <v>0</v>
      </c>
    </row>
    <row r="56" spans="1:11" s="21" customFormat="1" hidden="1">
      <c r="A56" s="16"/>
      <c r="B56" s="17"/>
      <c r="C56" s="123"/>
      <c r="D56" s="62"/>
      <c r="E56" s="20">
        <v>711111</v>
      </c>
      <c r="F56" s="20" t="s">
        <v>54</v>
      </c>
      <c r="G56" s="20" t="s">
        <v>8</v>
      </c>
      <c r="H56" s="71">
        <v>0</v>
      </c>
      <c r="I56" s="71">
        <v>0</v>
      </c>
      <c r="J56" s="65">
        <v>0</v>
      </c>
      <c r="K56" s="40">
        <v>0</v>
      </c>
    </row>
    <row r="57" spans="1:11" s="21" customFormat="1" hidden="1">
      <c r="A57" s="16"/>
      <c r="B57" s="17"/>
      <c r="C57" s="123"/>
      <c r="D57" s="62"/>
      <c r="E57" s="20"/>
      <c r="F57" s="20"/>
      <c r="G57" s="20"/>
      <c r="H57" s="71"/>
      <c r="I57" s="71"/>
      <c r="J57" s="65"/>
      <c r="K57" s="40"/>
    </row>
    <row r="58" spans="1:11" s="21" customFormat="1" hidden="1">
      <c r="A58" s="16"/>
      <c r="B58" s="17"/>
      <c r="C58" s="123"/>
      <c r="D58" s="62"/>
      <c r="E58" s="20">
        <v>711113</v>
      </c>
      <c r="F58" s="20" t="s">
        <v>55</v>
      </c>
      <c r="G58" s="20" t="s">
        <v>9</v>
      </c>
      <c r="H58" s="71">
        <v>0</v>
      </c>
      <c r="I58" s="71">
        <v>0</v>
      </c>
      <c r="J58" s="65">
        <v>0</v>
      </c>
      <c r="K58" s="40">
        <v>0</v>
      </c>
    </row>
    <row r="59" spans="1:11" s="21" customFormat="1" hidden="1">
      <c r="A59" s="16"/>
      <c r="B59" s="17"/>
      <c r="C59" s="123"/>
      <c r="D59" s="62"/>
      <c r="E59" s="20">
        <v>711114</v>
      </c>
      <c r="F59" s="20" t="s">
        <v>56</v>
      </c>
      <c r="G59" s="20" t="s">
        <v>10</v>
      </c>
      <c r="H59" s="71">
        <v>0</v>
      </c>
      <c r="I59" s="71">
        <v>0</v>
      </c>
      <c r="J59" s="65">
        <v>0</v>
      </c>
      <c r="K59" s="40">
        <v>0</v>
      </c>
    </row>
    <row r="60" spans="1:11" s="21" customFormat="1" hidden="1">
      <c r="A60" s="16"/>
      <c r="B60" s="17"/>
      <c r="C60" s="123"/>
      <c r="D60" s="62"/>
      <c r="E60" s="20">
        <v>711115</v>
      </c>
      <c r="F60" s="20" t="s">
        <v>57</v>
      </c>
      <c r="G60" s="20" t="s">
        <v>11</v>
      </c>
      <c r="H60" s="71">
        <v>0</v>
      </c>
      <c r="I60" s="71">
        <v>0</v>
      </c>
      <c r="J60" s="65">
        <v>0</v>
      </c>
      <c r="K60" s="40">
        <v>0</v>
      </c>
    </row>
    <row r="61" spans="1:11" s="5" customFormat="1">
      <c r="A61" s="11"/>
      <c r="B61" s="12"/>
      <c r="C61" s="122">
        <v>714100</v>
      </c>
      <c r="D61" s="112"/>
      <c r="E61" s="15"/>
      <c r="F61" s="15" t="s">
        <v>104</v>
      </c>
      <c r="G61" s="15" t="s">
        <v>13</v>
      </c>
      <c r="H61" s="70">
        <f>SUM(H62+H65+H67)</f>
        <v>850000</v>
      </c>
      <c r="I61" s="70">
        <f>SUM(I62+I65+I67)</f>
        <v>850000</v>
      </c>
      <c r="J61" s="64">
        <f>SUM(J62+J65+J67)</f>
        <v>789895.83</v>
      </c>
      <c r="K61" s="38">
        <f t="shared" ref="K61:K68" si="0">SUM(J61/(I61/100))</f>
        <v>92.928921176470581</v>
      </c>
    </row>
    <row r="62" spans="1:11" s="5" customFormat="1">
      <c r="A62" s="11"/>
      <c r="B62" s="12"/>
      <c r="C62" s="122"/>
      <c r="D62" s="112">
        <v>714110</v>
      </c>
      <c r="E62" s="15"/>
      <c r="F62" s="15" t="s">
        <v>12</v>
      </c>
      <c r="G62" s="15" t="s">
        <v>63</v>
      </c>
      <c r="H62" s="70">
        <f>SUM(H63+H64)</f>
        <v>215000</v>
      </c>
      <c r="I62" s="70">
        <f>SUM(I63+I64)</f>
        <v>215000</v>
      </c>
      <c r="J62" s="64">
        <f>SUM(J63+J64)</f>
        <v>204430.19999999998</v>
      </c>
      <c r="K62" s="38">
        <f t="shared" si="0"/>
        <v>95.08381395348836</v>
      </c>
    </row>
    <row r="63" spans="1:11" s="21" customFormat="1">
      <c r="A63" s="16"/>
      <c r="B63" s="17"/>
      <c r="C63" s="123"/>
      <c r="D63" s="62"/>
      <c r="E63" s="20">
        <v>714111</v>
      </c>
      <c r="F63" s="20" t="s">
        <v>54</v>
      </c>
      <c r="G63" s="20" t="s">
        <v>148</v>
      </c>
      <c r="H63" s="71">
        <v>200000</v>
      </c>
      <c r="I63" s="71">
        <v>200000</v>
      </c>
      <c r="J63" s="65">
        <v>181135.61</v>
      </c>
      <c r="K63" s="38">
        <f t="shared" si="0"/>
        <v>90.567804999999993</v>
      </c>
    </row>
    <row r="64" spans="1:11" s="21" customFormat="1">
      <c r="A64" s="16"/>
      <c r="B64" s="17"/>
      <c r="C64" s="123"/>
      <c r="D64" s="62"/>
      <c r="E64" s="20">
        <v>714112</v>
      </c>
      <c r="F64" s="20" t="s">
        <v>55</v>
      </c>
      <c r="G64" s="20" t="s">
        <v>149</v>
      </c>
      <c r="H64" s="71">
        <v>15000</v>
      </c>
      <c r="I64" s="71">
        <v>15000</v>
      </c>
      <c r="J64" s="65">
        <v>23294.59</v>
      </c>
      <c r="K64" s="38">
        <f t="shared" si="0"/>
        <v>155.29726666666667</v>
      </c>
    </row>
    <row r="65" spans="1:13" s="5" customFormat="1">
      <c r="A65" s="11"/>
      <c r="B65" s="12"/>
      <c r="C65" s="122"/>
      <c r="D65" s="112">
        <v>714120</v>
      </c>
      <c r="E65" s="15"/>
      <c r="F65" s="15" t="s">
        <v>135</v>
      </c>
      <c r="G65" s="15" t="s">
        <v>14</v>
      </c>
      <c r="H65" s="70">
        <f>SUM(H66)</f>
        <v>35000</v>
      </c>
      <c r="I65" s="70">
        <f>SUM(I66)</f>
        <v>35000</v>
      </c>
      <c r="J65" s="64">
        <f>SUM(J66)</f>
        <v>43151.65</v>
      </c>
      <c r="K65" s="38">
        <f t="shared" si="0"/>
        <v>123.29042857142858</v>
      </c>
    </row>
    <row r="66" spans="1:13" s="21" customFormat="1">
      <c r="A66" s="16"/>
      <c r="B66" s="17"/>
      <c r="C66" s="123"/>
      <c r="D66" s="62"/>
      <c r="E66" s="20">
        <v>714121</v>
      </c>
      <c r="F66" s="20" t="s">
        <v>136</v>
      </c>
      <c r="G66" s="20" t="s">
        <v>14</v>
      </c>
      <c r="H66" s="71">
        <v>35000</v>
      </c>
      <c r="I66" s="71">
        <v>35000</v>
      </c>
      <c r="J66" s="65">
        <v>43151.65</v>
      </c>
      <c r="K66" s="38">
        <f t="shared" si="0"/>
        <v>123.29042857142858</v>
      </c>
    </row>
    <row r="67" spans="1:13" s="5" customFormat="1">
      <c r="A67" s="11"/>
      <c r="B67" s="12"/>
      <c r="C67" s="122"/>
      <c r="D67" s="112">
        <v>714130</v>
      </c>
      <c r="E67" s="15"/>
      <c r="F67" s="15" t="s">
        <v>137</v>
      </c>
      <c r="G67" s="15" t="s">
        <v>65</v>
      </c>
      <c r="H67" s="70">
        <f>SUM(H68+H74)</f>
        <v>600000</v>
      </c>
      <c r="I67" s="70">
        <f>SUM(I68+I74)</f>
        <v>600000</v>
      </c>
      <c r="J67" s="64">
        <f>SUM(J68+J74)</f>
        <v>542313.98</v>
      </c>
      <c r="K67" s="38">
        <f t="shared" si="0"/>
        <v>90.385663333333326</v>
      </c>
      <c r="L67" s="21"/>
    </row>
    <row r="68" spans="1:13" s="21" customFormat="1">
      <c r="A68" s="16"/>
      <c r="B68" s="17"/>
      <c r="C68" s="123"/>
      <c r="D68" s="62"/>
      <c r="E68" s="20">
        <v>714131</v>
      </c>
      <c r="F68" s="20" t="s">
        <v>138</v>
      </c>
      <c r="G68" s="20" t="s">
        <v>152</v>
      </c>
      <c r="H68" s="71">
        <v>420000</v>
      </c>
      <c r="I68" s="71">
        <v>420000</v>
      </c>
      <c r="J68" s="65">
        <v>354457.86</v>
      </c>
      <c r="K68" s="38">
        <f t="shared" si="0"/>
        <v>84.394728571428573</v>
      </c>
    </row>
    <row r="69" spans="1:13" s="21" customFormat="1" hidden="1">
      <c r="A69" s="16"/>
      <c r="B69" s="17"/>
      <c r="C69" s="123"/>
      <c r="D69" s="62"/>
      <c r="E69" s="20"/>
      <c r="F69" s="20"/>
      <c r="G69" s="20"/>
      <c r="H69" s="71"/>
      <c r="I69" s="71"/>
      <c r="J69" s="65"/>
      <c r="K69" s="40"/>
    </row>
    <row r="70" spans="1:13" s="21" customFormat="1" hidden="1">
      <c r="A70" s="16"/>
      <c r="B70" s="17"/>
      <c r="C70" s="123"/>
      <c r="D70" s="62"/>
      <c r="E70" s="20"/>
      <c r="F70" s="20"/>
      <c r="G70" s="20"/>
      <c r="H70" s="71"/>
      <c r="I70" s="71"/>
      <c r="J70" s="65"/>
      <c r="K70" s="40"/>
    </row>
    <row r="71" spans="1:13" s="21" customFormat="1" hidden="1">
      <c r="A71" s="16"/>
      <c r="B71" s="17"/>
      <c r="C71" s="123"/>
      <c r="D71" s="62"/>
      <c r="E71" s="20"/>
      <c r="F71" s="20"/>
      <c r="G71" s="20"/>
      <c r="H71" s="71"/>
      <c r="I71" s="71"/>
      <c r="J71" s="65"/>
      <c r="K71" s="40"/>
    </row>
    <row r="72" spans="1:13" s="21" customFormat="1" hidden="1">
      <c r="A72" s="16"/>
      <c r="B72" s="17"/>
      <c r="C72" s="123"/>
      <c r="D72" s="62"/>
      <c r="E72" s="20"/>
      <c r="F72" s="20"/>
      <c r="G72" s="20"/>
      <c r="H72" s="71"/>
      <c r="I72" s="71"/>
      <c r="J72" s="65"/>
      <c r="K72" s="40"/>
    </row>
    <row r="73" spans="1:13" s="21" customFormat="1" hidden="1">
      <c r="A73" s="16"/>
      <c r="B73" s="17"/>
      <c r="C73" s="123"/>
      <c r="D73" s="62"/>
      <c r="E73" s="20"/>
      <c r="F73" s="20"/>
      <c r="G73" s="20"/>
      <c r="H73" s="71"/>
      <c r="I73" s="71"/>
      <c r="J73" s="65"/>
      <c r="K73" s="40"/>
    </row>
    <row r="74" spans="1:13" s="21" customFormat="1">
      <c r="A74" s="16"/>
      <c r="B74" s="17"/>
      <c r="C74" s="123"/>
      <c r="D74" s="62"/>
      <c r="E74" s="20">
        <v>714132</v>
      </c>
      <c r="F74" s="20" t="s">
        <v>150</v>
      </c>
      <c r="G74" s="20" t="s">
        <v>151</v>
      </c>
      <c r="H74" s="71">
        <v>180000</v>
      </c>
      <c r="I74" s="71">
        <v>180000</v>
      </c>
      <c r="J74" s="65">
        <v>187856.12</v>
      </c>
      <c r="K74" s="38">
        <f t="shared" ref="K74:K79" si="1">SUM(J74/(I74/100))</f>
        <v>104.36451111111111</v>
      </c>
    </row>
    <row r="75" spans="1:13" s="5" customFormat="1">
      <c r="A75" s="11"/>
      <c r="B75" s="12"/>
      <c r="C75" s="122">
        <v>716100</v>
      </c>
      <c r="D75" s="112"/>
      <c r="E75" s="15"/>
      <c r="F75" s="15" t="s">
        <v>58</v>
      </c>
      <c r="G75" s="15" t="s">
        <v>6</v>
      </c>
      <c r="H75" s="70">
        <f>SUM(H76)</f>
        <v>1045000</v>
      </c>
      <c r="I75" s="70">
        <f>SUM(I76)</f>
        <v>1045000</v>
      </c>
      <c r="J75" s="64">
        <f>SUM(J76)</f>
        <v>1057644.8499999999</v>
      </c>
      <c r="K75" s="38">
        <f t="shared" si="1"/>
        <v>101.21003349282296</v>
      </c>
      <c r="L75" s="21"/>
    </row>
    <row r="76" spans="1:13" s="5" customFormat="1">
      <c r="A76" s="11"/>
      <c r="B76" s="12"/>
      <c r="C76" s="122"/>
      <c r="D76" s="112">
        <v>716110</v>
      </c>
      <c r="E76" s="15"/>
      <c r="F76" s="15" t="s">
        <v>59</v>
      </c>
      <c r="G76" s="15" t="s">
        <v>41</v>
      </c>
      <c r="H76" s="70">
        <f>SUM(H77:H84)</f>
        <v>1045000</v>
      </c>
      <c r="I76" s="70">
        <f>SUM(I77:I84)</f>
        <v>1045000</v>
      </c>
      <c r="J76" s="64">
        <f>SUM(J77:J84)</f>
        <v>1057644.8499999999</v>
      </c>
      <c r="K76" s="38">
        <f t="shared" si="1"/>
        <v>101.21003349282296</v>
      </c>
    </row>
    <row r="77" spans="1:13" s="21" customFormat="1">
      <c r="A77" s="16"/>
      <c r="B77" s="17"/>
      <c r="C77" s="123"/>
      <c r="D77" s="62"/>
      <c r="E77" s="20">
        <v>716111</v>
      </c>
      <c r="F77" s="20" t="s">
        <v>60</v>
      </c>
      <c r="G77" s="20" t="s">
        <v>42</v>
      </c>
      <c r="H77" s="71">
        <v>850000</v>
      </c>
      <c r="I77" s="71">
        <v>850000</v>
      </c>
      <c r="J77" s="65">
        <v>884546.23</v>
      </c>
      <c r="K77" s="38">
        <f t="shared" si="1"/>
        <v>104.06426235294117</v>
      </c>
      <c r="M77" s="5"/>
    </row>
    <row r="78" spans="1:13" s="21" customFormat="1">
      <c r="A78" s="16"/>
      <c r="B78" s="17"/>
      <c r="C78" s="123"/>
      <c r="D78" s="62"/>
      <c r="E78" s="20">
        <v>716112</v>
      </c>
      <c r="F78" s="20" t="s">
        <v>139</v>
      </c>
      <c r="G78" s="20" t="s">
        <v>43</v>
      </c>
      <c r="H78" s="71">
        <v>40000</v>
      </c>
      <c r="I78" s="71">
        <v>40000</v>
      </c>
      <c r="J78" s="65">
        <v>41182</v>
      </c>
      <c r="K78" s="38">
        <f t="shared" si="1"/>
        <v>102.955</v>
      </c>
      <c r="M78" s="5"/>
    </row>
    <row r="79" spans="1:13" s="21" customFormat="1">
      <c r="A79" s="16"/>
      <c r="B79" s="17"/>
      <c r="C79" s="123"/>
      <c r="D79" s="62"/>
      <c r="E79" s="20">
        <v>716113</v>
      </c>
      <c r="F79" s="20" t="s">
        <v>140</v>
      </c>
      <c r="G79" s="20" t="s">
        <v>44</v>
      </c>
      <c r="H79" s="71">
        <v>10000</v>
      </c>
      <c r="I79" s="71">
        <v>10000</v>
      </c>
      <c r="J79" s="65">
        <v>5584.23</v>
      </c>
      <c r="K79" s="38">
        <f t="shared" si="1"/>
        <v>55.842299999999994</v>
      </c>
      <c r="M79" s="5"/>
    </row>
    <row r="80" spans="1:13" s="21" customFormat="1" hidden="1">
      <c r="A80" s="16"/>
      <c r="B80" s="17"/>
      <c r="C80" s="123"/>
      <c r="D80" s="62"/>
      <c r="E80" s="20"/>
      <c r="F80" s="20"/>
      <c r="G80" s="20"/>
      <c r="H80" s="71"/>
      <c r="I80" s="71"/>
      <c r="J80" s="65"/>
      <c r="K80" s="40"/>
    </row>
    <row r="81" spans="1:13" s="21" customFormat="1">
      <c r="A81" s="16"/>
      <c r="B81" s="17"/>
      <c r="C81" s="123"/>
      <c r="D81" s="62"/>
      <c r="E81" s="20">
        <v>716115</v>
      </c>
      <c r="F81" s="20" t="s">
        <v>141</v>
      </c>
      <c r="G81" s="20" t="s">
        <v>45</v>
      </c>
      <c r="H81" s="71">
        <v>10000</v>
      </c>
      <c r="I81" s="71">
        <v>10000</v>
      </c>
      <c r="J81" s="65">
        <v>13040.62</v>
      </c>
      <c r="K81" s="38">
        <f>SUM(J81/(I81/100))</f>
        <v>130.40620000000001</v>
      </c>
      <c r="M81" s="5"/>
    </row>
    <row r="82" spans="1:13" s="21" customFormat="1">
      <c r="A82" s="16"/>
      <c r="B82" s="17"/>
      <c r="C82" s="123"/>
      <c r="D82" s="62"/>
      <c r="E82" s="20">
        <v>716116</v>
      </c>
      <c r="F82" s="20" t="s">
        <v>142</v>
      </c>
      <c r="G82" s="20" t="s">
        <v>46</v>
      </c>
      <c r="H82" s="71">
        <v>85000</v>
      </c>
      <c r="I82" s="71">
        <v>85000</v>
      </c>
      <c r="J82" s="65">
        <v>81638.080000000002</v>
      </c>
      <c r="K82" s="38">
        <f>SUM(J82/(I82/100))</f>
        <v>96.044799999999995</v>
      </c>
      <c r="M82" s="5"/>
    </row>
    <row r="83" spans="1:13" s="21" customFormat="1">
      <c r="A83" s="16"/>
      <c r="B83" s="17"/>
      <c r="C83" s="123"/>
      <c r="D83" s="62"/>
      <c r="E83" s="20">
        <v>716117</v>
      </c>
      <c r="F83" s="20" t="s">
        <v>143</v>
      </c>
      <c r="G83" s="20" t="s">
        <v>132</v>
      </c>
      <c r="H83" s="71">
        <v>50000</v>
      </c>
      <c r="I83" s="71">
        <v>50000</v>
      </c>
      <c r="J83" s="65">
        <v>31653.69</v>
      </c>
      <c r="K83" s="38">
        <f>SUM(J83/(I83/100))</f>
        <v>63.307379999999995</v>
      </c>
      <c r="M83" s="5"/>
    </row>
    <row r="84" spans="1:13" s="21" customFormat="1" hidden="1">
      <c r="A84" s="16"/>
      <c r="B84" s="17"/>
      <c r="C84" s="123"/>
      <c r="D84" s="62"/>
      <c r="E84" s="20"/>
      <c r="F84" s="20"/>
      <c r="G84" s="20"/>
      <c r="H84" s="71"/>
      <c r="I84" s="71"/>
      <c r="J84" s="65"/>
      <c r="K84" s="40"/>
    </row>
    <row r="85" spans="1:13" s="21" customFormat="1" hidden="1">
      <c r="A85" s="16"/>
      <c r="B85" s="17"/>
      <c r="C85" s="124"/>
      <c r="D85" s="124"/>
      <c r="E85" s="22"/>
      <c r="F85" s="22"/>
      <c r="G85" s="22"/>
      <c r="H85" s="72"/>
      <c r="I85" s="72"/>
      <c r="J85" s="66"/>
      <c r="K85" s="41"/>
    </row>
    <row r="86" spans="1:13" s="21" customFormat="1" hidden="1">
      <c r="A86" s="16"/>
      <c r="B86" s="17"/>
      <c r="C86" s="125"/>
      <c r="D86" s="125"/>
      <c r="E86" s="23"/>
      <c r="F86" s="23"/>
      <c r="G86" s="36"/>
      <c r="H86" s="73"/>
      <c r="I86" s="73"/>
      <c r="J86" s="67"/>
      <c r="K86" s="42"/>
    </row>
    <row r="87" spans="1:13" s="21" customFormat="1" hidden="1">
      <c r="A87" s="16"/>
      <c r="B87" s="17"/>
      <c r="C87" s="126"/>
      <c r="D87" s="126"/>
      <c r="E87" s="25"/>
      <c r="F87" s="25"/>
      <c r="G87" s="37"/>
      <c r="H87" s="74"/>
      <c r="I87" s="74"/>
      <c r="J87" s="68"/>
      <c r="K87" s="43"/>
    </row>
    <row r="88" spans="1:13" s="5" customFormat="1">
      <c r="A88" s="11"/>
      <c r="B88" s="12"/>
      <c r="C88" s="122">
        <v>717100</v>
      </c>
      <c r="D88" s="112"/>
      <c r="E88" s="15"/>
      <c r="F88" s="15" t="s">
        <v>61</v>
      </c>
      <c r="G88" s="15" t="s">
        <v>15</v>
      </c>
      <c r="H88" s="70">
        <f>SUM(H89+H91)</f>
        <v>3934000</v>
      </c>
      <c r="I88" s="70">
        <f>SUM(I89+I91)</f>
        <v>3934000</v>
      </c>
      <c r="J88" s="64">
        <f>SUM(J89+J91)</f>
        <v>3590803.36</v>
      </c>
      <c r="K88" s="38">
        <f t="shared" ref="K88:K97" si="2">SUM(J88/(I88/100))</f>
        <v>91.276140315200806</v>
      </c>
    </row>
    <row r="89" spans="1:13" s="5" customFormat="1">
      <c r="A89" s="11"/>
      <c r="B89" s="12"/>
      <c r="C89" s="122"/>
      <c r="D89" s="112">
        <v>717130</v>
      </c>
      <c r="E89" s="15"/>
      <c r="F89" s="15" t="s">
        <v>62</v>
      </c>
      <c r="G89" s="15" t="s">
        <v>66</v>
      </c>
      <c r="H89" s="70">
        <f>SUM(H90)</f>
        <v>380000</v>
      </c>
      <c r="I89" s="70">
        <f>SUM(I90)</f>
        <v>380000</v>
      </c>
      <c r="J89" s="64">
        <f>SUM(J90)</f>
        <v>340538.6</v>
      </c>
      <c r="K89" s="38">
        <f t="shared" si="2"/>
        <v>89.615421052631575</v>
      </c>
    </row>
    <row r="90" spans="1:13" s="21" customFormat="1">
      <c r="A90" s="16"/>
      <c r="B90" s="17"/>
      <c r="C90" s="123"/>
      <c r="D90" s="62"/>
      <c r="E90" s="20">
        <v>717131</v>
      </c>
      <c r="F90" s="20" t="s">
        <v>64</v>
      </c>
      <c r="G90" s="20" t="s">
        <v>66</v>
      </c>
      <c r="H90" s="71">
        <v>380000</v>
      </c>
      <c r="I90" s="71">
        <v>380000</v>
      </c>
      <c r="J90" s="65">
        <v>340538.6</v>
      </c>
      <c r="K90" s="38">
        <f t="shared" si="2"/>
        <v>89.615421052631575</v>
      </c>
    </row>
    <row r="91" spans="1:13" s="5" customFormat="1">
      <c r="A91" s="11"/>
      <c r="B91" s="12"/>
      <c r="C91" s="122"/>
      <c r="D91" s="112">
        <v>717140</v>
      </c>
      <c r="E91" s="15"/>
      <c r="F91" s="15" t="s">
        <v>144</v>
      </c>
      <c r="G91" s="15" t="s">
        <v>16</v>
      </c>
      <c r="H91" s="70">
        <f>SUM(H92)</f>
        <v>3554000</v>
      </c>
      <c r="I91" s="70">
        <f>SUM(I92)</f>
        <v>3554000</v>
      </c>
      <c r="J91" s="64">
        <f>SUM(J92)</f>
        <v>3250264.76</v>
      </c>
      <c r="K91" s="38">
        <f t="shared" si="2"/>
        <v>91.453707371975227</v>
      </c>
    </row>
    <row r="92" spans="1:13" s="21" customFormat="1">
      <c r="A92" s="16"/>
      <c r="B92" s="17"/>
      <c r="C92" s="123"/>
      <c r="D92" s="62"/>
      <c r="E92" s="20">
        <v>717141</v>
      </c>
      <c r="F92" s="20" t="s">
        <v>145</v>
      </c>
      <c r="G92" s="20" t="s">
        <v>16</v>
      </c>
      <c r="H92" s="71">
        <v>3554000</v>
      </c>
      <c r="I92" s="71">
        <v>3554000</v>
      </c>
      <c r="J92" s="65">
        <v>3250264.76</v>
      </c>
      <c r="K92" s="38">
        <f t="shared" si="2"/>
        <v>91.453707371975227</v>
      </c>
    </row>
    <row r="93" spans="1:13" s="5" customFormat="1">
      <c r="A93" s="11"/>
      <c r="B93" s="12"/>
      <c r="C93" s="122">
        <v>720000</v>
      </c>
      <c r="D93" s="112"/>
      <c r="E93" s="15"/>
      <c r="F93" s="15">
        <v>2</v>
      </c>
      <c r="G93" s="27" t="s">
        <v>17</v>
      </c>
      <c r="H93" s="70">
        <f>SUM(H94+H111+H118+H121+H124+H144+H163+H167+H170)</f>
        <v>3263000</v>
      </c>
      <c r="I93" s="70">
        <f>SUM(I94+I111+I118+I121+I124+I144+I163+I167+I170)</f>
        <v>3263000</v>
      </c>
      <c r="J93" s="64">
        <f>SUM(J94+J111+J118+J121+J124+J144+J163+J167+J170)</f>
        <v>1972022.2500000002</v>
      </c>
      <c r="K93" s="44">
        <f t="shared" si="2"/>
        <v>60.435864235366232</v>
      </c>
    </row>
    <row r="94" spans="1:13" s="5" customFormat="1">
      <c r="A94" s="11"/>
      <c r="B94" s="12"/>
      <c r="C94" s="122">
        <v>721100</v>
      </c>
      <c r="D94" s="112"/>
      <c r="E94" s="15"/>
      <c r="F94" s="15" t="s">
        <v>69</v>
      </c>
      <c r="G94" s="15" t="s">
        <v>18</v>
      </c>
      <c r="H94" s="70">
        <f>SUM(H95+H97+H107)</f>
        <v>397000</v>
      </c>
      <c r="I94" s="70">
        <f>SUM(I95+I97+I107)</f>
        <v>397000</v>
      </c>
      <c r="J94" s="64">
        <f>SUM(J95+J97+J107)</f>
        <v>347628.68</v>
      </c>
      <c r="K94" s="38">
        <f t="shared" si="2"/>
        <v>87.56389924433249</v>
      </c>
    </row>
    <row r="95" spans="1:13" s="5" customFormat="1">
      <c r="A95" s="11"/>
      <c r="B95" s="12"/>
      <c r="C95" s="122"/>
      <c r="D95" s="112">
        <v>721110</v>
      </c>
      <c r="E95" s="15"/>
      <c r="F95" s="15" t="s">
        <v>70</v>
      </c>
      <c r="G95" s="15" t="s">
        <v>155</v>
      </c>
      <c r="H95" s="70">
        <f>SUM(H96)</f>
        <v>30000</v>
      </c>
      <c r="I95" s="70">
        <f>SUM(I96)</f>
        <v>30000</v>
      </c>
      <c r="J95" s="64">
        <f>SUM(J96)</f>
        <v>1048.3800000000001</v>
      </c>
      <c r="K95" s="38">
        <f t="shared" si="2"/>
        <v>3.4946000000000002</v>
      </c>
    </row>
    <row r="96" spans="1:13" s="5" customFormat="1">
      <c r="A96" s="11"/>
      <c r="B96" s="12"/>
      <c r="C96" s="122"/>
      <c r="D96" s="112"/>
      <c r="E96" s="20">
        <v>721112</v>
      </c>
      <c r="F96" s="20" t="s">
        <v>72</v>
      </c>
      <c r="G96" s="20" t="s">
        <v>156</v>
      </c>
      <c r="H96" s="71">
        <v>30000</v>
      </c>
      <c r="I96" s="71">
        <v>30000</v>
      </c>
      <c r="J96" s="65">
        <v>1048.3800000000001</v>
      </c>
      <c r="K96" s="38">
        <f t="shared" si="2"/>
        <v>3.4946000000000002</v>
      </c>
    </row>
    <row r="97" spans="1:11" s="5" customFormat="1">
      <c r="A97" s="11"/>
      <c r="B97" s="12"/>
      <c r="C97" s="122"/>
      <c r="D97" s="112">
        <v>721120</v>
      </c>
      <c r="E97" s="15"/>
      <c r="F97" s="15" t="s">
        <v>107</v>
      </c>
      <c r="G97" s="15" t="s">
        <v>71</v>
      </c>
      <c r="H97" s="70">
        <f>SUM(H103+H104+H105+H106)</f>
        <v>330000</v>
      </c>
      <c r="I97" s="70">
        <f>SUM(I103+I104+I105+I106)</f>
        <v>330000</v>
      </c>
      <c r="J97" s="64">
        <f>SUM(J103+J104+J105+J106)</f>
        <v>233428.03</v>
      </c>
      <c r="K97" s="38">
        <f t="shared" si="2"/>
        <v>70.735766666666663</v>
      </c>
    </row>
    <row r="98" spans="1:11" s="5" customFormat="1">
      <c r="A98" s="11"/>
      <c r="B98" s="11"/>
      <c r="C98" s="166"/>
      <c r="D98" s="166"/>
      <c r="E98" s="161"/>
      <c r="F98" s="161"/>
      <c r="G98" s="161"/>
      <c r="H98" s="162"/>
      <c r="I98" s="162"/>
      <c r="J98" s="167"/>
      <c r="K98" s="168"/>
    </row>
    <row r="99" spans="1:11" s="5" customFormat="1">
      <c r="A99" s="11"/>
      <c r="B99" s="11"/>
      <c r="C99" s="166"/>
      <c r="D99" s="166"/>
      <c r="E99" s="161"/>
      <c r="F99" s="161"/>
      <c r="G99" s="161"/>
      <c r="H99" s="162"/>
      <c r="I99" s="162"/>
      <c r="J99" s="167"/>
      <c r="K99" s="168"/>
    </row>
    <row r="100" spans="1:11" s="5" customFormat="1">
      <c r="A100" s="11"/>
      <c r="B100" s="11"/>
      <c r="C100" s="166"/>
      <c r="D100" s="166"/>
      <c r="E100" s="161"/>
      <c r="F100" s="161"/>
      <c r="G100" s="36">
        <v>1</v>
      </c>
      <c r="H100" s="162"/>
      <c r="I100" s="162"/>
      <c r="J100" s="167"/>
      <c r="K100" s="168"/>
    </row>
    <row r="101" spans="1:11" s="21" customFormat="1">
      <c r="A101" s="16"/>
      <c r="B101" s="16"/>
      <c r="C101" s="16"/>
      <c r="D101" s="16"/>
      <c r="E101" s="23"/>
      <c r="F101" s="23"/>
      <c r="G101" s="26"/>
      <c r="H101" s="23"/>
      <c r="I101" s="23"/>
      <c r="J101" s="42"/>
      <c r="K101" s="42"/>
    </row>
    <row r="102" spans="1:11" s="1" customFormat="1" ht="12.75">
      <c r="C102" s="127">
        <v>1</v>
      </c>
      <c r="D102" s="127">
        <v>2</v>
      </c>
      <c r="E102" s="127">
        <v>3</v>
      </c>
      <c r="F102" s="127">
        <v>4</v>
      </c>
      <c r="G102" s="127">
        <v>5</v>
      </c>
      <c r="H102" s="127">
        <v>6</v>
      </c>
      <c r="I102" s="127">
        <v>6</v>
      </c>
      <c r="J102" s="127">
        <v>7</v>
      </c>
      <c r="K102" s="127">
        <v>8</v>
      </c>
    </row>
    <row r="103" spans="1:11" s="21" customFormat="1" hidden="1">
      <c r="A103" s="16"/>
      <c r="B103" s="17"/>
      <c r="C103" s="18"/>
      <c r="D103" s="19"/>
      <c r="E103" s="20">
        <v>721121</v>
      </c>
      <c r="F103" s="20" t="s">
        <v>72</v>
      </c>
      <c r="G103" s="20" t="s">
        <v>19</v>
      </c>
      <c r="H103" s="20">
        <v>0</v>
      </c>
      <c r="I103" s="20">
        <v>0</v>
      </c>
      <c r="J103" s="40">
        <v>0</v>
      </c>
      <c r="K103" s="40">
        <v>0</v>
      </c>
    </row>
    <row r="104" spans="1:11" s="21" customFormat="1">
      <c r="A104" s="16"/>
      <c r="B104" s="17"/>
      <c r="C104" s="132"/>
      <c r="D104" s="20"/>
      <c r="E104" s="20">
        <v>721121</v>
      </c>
      <c r="F104" s="20" t="s">
        <v>108</v>
      </c>
      <c r="G104" s="20" t="s">
        <v>20</v>
      </c>
      <c r="H104" s="71">
        <v>20000</v>
      </c>
      <c r="I104" s="71">
        <v>20000</v>
      </c>
      <c r="J104" s="65">
        <v>4300</v>
      </c>
      <c r="K104" s="44">
        <f>SUM(J104/(I104/100))</f>
        <v>21.5</v>
      </c>
    </row>
    <row r="105" spans="1:11" s="21" customFormat="1">
      <c r="A105" s="16"/>
      <c r="B105" s="17"/>
      <c r="C105" s="132"/>
      <c r="D105" s="20"/>
      <c r="E105" s="20">
        <v>721122</v>
      </c>
      <c r="F105" s="20" t="s">
        <v>153</v>
      </c>
      <c r="G105" s="20" t="s">
        <v>21</v>
      </c>
      <c r="H105" s="71">
        <v>250000</v>
      </c>
      <c r="I105" s="71">
        <v>250000</v>
      </c>
      <c r="J105" s="65">
        <v>181041.03</v>
      </c>
      <c r="K105" s="38">
        <f>SUM(J105/(I105/100))</f>
        <v>72.416411999999994</v>
      </c>
    </row>
    <row r="106" spans="1:11" s="21" customFormat="1">
      <c r="A106" s="16"/>
      <c r="B106" s="17"/>
      <c r="C106" s="132"/>
      <c r="D106" s="20"/>
      <c r="E106" s="20">
        <v>721124</v>
      </c>
      <c r="F106" s="20" t="s">
        <v>154</v>
      </c>
      <c r="G106" s="20" t="s">
        <v>22</v>
      </c>
      <c r="H106" s="71">
        <v>60000</v>
      </c>
      <c r="I106" s="71">
        <v>60000</v>
      </c>
      <c r="J106" s="65">
        <v>48087</v>
      </c>
      <c r="K106" s="38">
        <f>SUM(J106/(I106/100))</f>
        <v>80.144999999999996</v>
      </c>
    </row>
    <row r="107" spans="1:11" s="5" customFormat="1">
      <c r="A107" s="11"/>
      <c r="B107" s="12"/>
      <c r="C107" s="133"/>
      <c r="D107" s="15">
        <v>721190</v>
      </c>
      <c r="E107" s="15"/>
      <c r="F107" s="15" t="s">
        <v>107</v>
      </c>
      <c r="G107" s="15" t="s">
        <v>105</v>
      </c>
      <c r="H107" s="70">
        <f>SUM(H108)</f>
        <v>37000</v>
      </c>
      <c r="I107" s="70">
        <f>SUM(I108)</f>
        <v>37000</v>
      </c>
      <c r="J107" s="64">
        <f>SUM(J108)</f>
        <v>113152.27</v>
      </c>
      <c r="K107" s="38">
        <f>SUM(J107/(I107/100))</f>
        <v>305.81694594594597</v>
      </c>
    </row>
    <row r="108" spans="1:11" s="21" customFormat="1">
      <c r="A108" s="16"/>
      <c r="B108" s="17"/>
      <c r="C108" s="134"/>
      <c r="D108" s="29"/>
      <c r="E108" s="29">
        <v>721191</v>
      </c>
      <c r="F108" s="29" t="s">
        <v>108</v>
      </c>
      <c r="G108" s="29" t="s">
        <v>105</v>
      </c>
      <c r="H108" s="79">
        <v>37000</v>
      </c>
      <c r="I108" s="79">
        <v>37000</v>
      </c>
      <c r="J108" s="76">
        <v>113152.27</v>
      </c>
      <c r="K108" s="38">
        <f>SUM(J108/(I108/100))</f>
        <v>305.81694594594597</v>
      </c>
    </row>
    <row r="109" spans="1:11" s="21" customFormat="1" hidden="1">
      <c r="A109" s="16"/>
      <c r="B109" s="17"/>
      <c r="C109" s="23"/>
      <c r="D109" s="23"/>
      <c r="E109" s="23"/>
      <c r="F109" s="23"/>
      <c r="G109" s="23"/>
      <c r="H109" s="73"/>
      <c r="I109" s="73"/>
      <c r="J109" s="67"/>
      <c r="K109" s="42"/>
    </row>
    <row r="110" spans="1:11" s="21" customFormat="1" hidden="1">
      <c r="A110" s="16"/>
      <c r="B110" s="17"/>
      <c r="C110" s="25"/>
      <c r="D110" s="25"/>
      <c r="E110" s="25"/>
      <c r="F110" s="25"/>
      <c r="G110" s="25"/>
      <c r="H110" s="74"/>
      <c r="I110" s="74"/>
      <c r="J110" s="68"/>
      <c r="K110" s="43"/>
    </row>
    <row r="111" spans="1:11" s="5" customFormat="1">
      <c r="A111" s="11"/>
      <c r="B111" s="12"/>
      <c r="C111" s="133">
        <v>721200</v>
      </c>
      <c r="D111" s="15"/>
      <c r="E111" s="15"/>
      <c r="F111" s="15" t="s">
        <v>75</v>
      </c>
      <c r="G111" s="15" t="s">
        <v>73</v>
      </c>
      <c r="H111" s="70">
        <f>SUM(H112+H115)</f>
        <v>1001000</v>
      </c>
      <c r="I111" s="70">
        <f>SUM(I112+I115)</f>
        <v>1001000</v>
      </c>
      <c r="J111" s="64">
        <f>SUM(J112+J115)</f>
        <v>43248.69</v>
      </c>
      <c r="K111" s="38">
        <f>SUM(J111/(I111/100))</f>
        <v>4.3205484515484516</v>
      </c>
    </row>
    <row r="112" spans="1:11" s="5" customFormat="1">
      <c r="A112" s="11"/>
      <c r="B112" s="12"/>
      <c r="C112" s="133"/>
      <c r="D112" s="15">
        <v>721210</v>
      </c>
      <c r="E112" s="15"/>
      <c r="F112" s="15" t="s">
        <v>76</v>
      </c>
      <c r="G112" s="15" t="s">
        <v>74</v>
      </c>
      <c r="H112" s="70">
        <f>SUM(H113+H114)</f>
        <v>1000</v>
      </c>
      <c r="I112" s="70">
        <f>SUM(I113+I114)</f>
        <v>1000</v>
      </c>
      <c r="J112" s="64">
        <f>SUM(J113+J114)</f>
        <v>356.66</v>
      </c>
      <c r="K112" s="38">
        <f>SUM(J112/(I112/100))</f>
        <v>35.666000000000004</v>
      </c>
    </row>
    <row r="113" spans="1:11" s="21" customFormat="1">
      <c r="A113" s="16"/>
      <c r="B113" s="17"/>
      <c r="C113" s="132"/>
      <c r="D113" s="20"/>
      <c r="E113" s="20">
        <v>721211</v>
      </c>
      <c r="F113" s="20" t="s">
        <v>77</v>
      </c>
      <c r="G113" s="20" t="s">
        <v>23</v>
      </c>
      <c r="H113" s="71">
        <v>1000</v>
      </c>
      <c r="I113" s="71">
        <v>1000</v>
      </c>
      <c r="J113" s="65">
        <v>356.66</v>
      </c>
      <c r="K113" s="38">
        <f>SUM(J113/(I113/100))</f>
        <v>35.666000000000004</v>
      </c>
    </row>
    <row r="114" spans="1:11" s="21" customFormat="1" hidden="1">
      <c r="A114" s="16"/>
      <c r="B114" s="17"/>
      <c r="C114" s="132"/>
      <c r="D114" s="20"/>
      <c r="E114" s="20"/>
      <c r="F114" s="20"/>
      <c r="G114" s="20"/>
      <c r="H114" s="71"/>
      <c r="I114" s="71"/>
      <c r="J114" s="65"/>
      <c r="K114" s="40"/>
    </row>
    <row r="115" spans="1:11" s="5" customFormat="1">
      <c r="A115" s="11"/>
      <c r="B115" s="12"/>
      <c r="C115" s="133"/>
      <c r="D115" s="15">
        <v>721230</v>
      </c>
      <c r="E115" s="15"/>
      <c r="F115" s="15" t="s">
        <v>109</v>
      </c>
      <c r="G115" s="15" t="s">
        <v>106</v>
      </c>
      <c r="H115" s="70">
        <f>SUM(H117+H116)</f>
        <v>1000000</v>
      </c>
      <c r="I115" s="70">
        <f>SUM(I117+I116)</f>
        <v>1000000</v>
      </c>
      <c r="J115" s="64">
        <f>SUM(J117+J116)</f>
        <v>42892.03</v>
      </c>
      <c r="K115" s="38">
        <f t="shared" ref="K115" si="3">SUM(J115/(I115/100))</f>
        <v>4.2892029999999997</v>
      </c>
    </row>
    <row r="116" spans="1:11" s="5" customFormat="1">
      <c r="A116" s="11"/>
      <c r="B116" s="12"/>
      <c r="C116" s="133"/>
      <c r="D116" s="15"/>
      <c r="E116" s="20">
        <v>721232</v>
      </c>
      <c r="F116" s="15"/>
      <c r="G116" s="20" t="s">
        <v>474</v>
      </c>
      <c r="H116" s="71">
        <v>0</v>
      </c>
      <c r="I116" s="71">
        <v>0</v>
      </c>
      <c r="J116" s="65">
        <v>11292.53</v>
      </c>
      <c r="K116" s="45"/>
    </row>
    <row r="117" spans="1:11" s="21" customFormat="1">
      <c r="A117" s="16"/>
      <c r="B117" s="17"/>
      <c r="C117" s="132"/>
      <c r="D117" s="20"/>
      <c r="E117" s="20">
        <v>721239</v>
      </c>
      <c r="F117" s="20" t="s">
        <v>110</v>
      </c>
      <c r="G117" s="20" t="s">
        <v>134</v>
      </c>
      <c r="H117" s="71">
        <v>1000000</v>
      </c>
      <c r="I117" s="71">
        <v>1000000</v>
      </c>
      <c r="J117" s="65">
        <v>31599.5</v>
      </c>
      <c r="K117" s="38">
        <f t="shared" ref="K117:K125" si="4">SUM(J117/(I117/100))</f>
        <v>3.1599499999999998</v>
      </c>
    </row>
    <row r="118" spans="1:11" s="5" customFormat="1">
      <c r="A118" s="11"/>
      <c r="B118" s="12"/>
      <c r="C118" s="133">
        <v>722100</v>
      </c>
      <c r="D118" s="15"/>
      <c r="E118" s="15"/>
      <c r="F118" s="15" t="s">
        <v>79</v>
      </c>
      <c r="G118" s="15" t="s">
        <v>24</v>
      </c>
      <c r="H118" s="70">
        <f t="shared" ref="H118:J119" si="5">SUM(H119)</f>
        <v>140000</v>
      </c>
      <c r="I118" s="70">
        <f t="shared" si="5"/>
        <v>140000</v>
      </c>
      <c r="J118" s="64">
        <f t="shared" si="5"/>
        <v>125500.5</v>
      </c>
      <c r="K118" s="38">
        <f t="shared" si="4"/>
        <v>89.643214285714279</v>
      </c>
    </row>
    <row r="119" spans="1:11" s="5" customFormat="1">
      <c r="A119" s="11"/>
      <c r="B119" s="12"/>
      <c r="C119" s="133"/>
      <c r="D119" s="15">
        <v>722130</v>
      </c>
      <c r="E119" s="15"/>
      <c r="F119" s="15" t="s">
        <v>80</v>
      </c>
      <c r="G119" s="15" t="s">
        <v>78</v>
      </c>
      <c r="H119" s="70">
        <f t="shared" si="5"/>
        <v>140000</v>
      </c>
      <c r="I119" s="70">
        <f t="shared" si="5"/>
        <v>140000</v>
      </c>
      <c r="J119" s="64">
        <f t="shared" si="5"/>
        <v>125500.5</v>
      </c>
      <c r="K119" s="38">
        <f t="shared" si="4"/>
        <v>89.643214285714279</v>
      </c>
    </row>
    <row r="120" spans="1:11" s="21" customFormat="1">
      <c r="A120" s="16"/>
      <c r="B120" s="17"/>
      <c r="C120" s="132"/>
      <c r="D120" s="20"/>
      <c r="E120" s="20">
        <v>722131</v>
      </c>
      <c r="F120" s="20" t="s">
        <v>81</v>
      </c>
      <c r="G120" s="20" t="s">
        <v>25</v>
      </c>
      <c r="H120" s="71">
        <v>140000</v>
      </c>
      <c r="I120" s="71">
        <v>140000</v>
      </c>
      <c r="J120" s="65">
        <v>125500.5</v>
      </c>
      <c r="K120" s="38">
        <f t="shared" si="4"/>
        <v>89.643214285714279</v>
      </c>
    </row>
    <row r="121" spans="1:11" s="5" customFormat="1">
      <c r="A121" s="11"/>
      <c r="B121" s="12"/>
      <c r="C121" s="133">
        <v>722300</v>
      </c>
      <c r="D121" s="15"/>
      <c r="E121" s="15"/>
      <c r="F121" s="15" t="s">
        <v>83</v>
      </c>
      <c r="G121" s="15" t="s">
        <v>26</v>
      </c>
      <c r="H121" s="70">
        <f t="shared" ref="H121:J122" si="6">SUM(H122)</f>
        <v>643000</v>
      </c>
      <c r="I121" s="70">
        <f t="shared" si="6"/>
        <v>643000</v>
      </c>
      <c r="J121" s="64">
        <f t="shared" si="6"/>
        <v>517744.33</v>
      </c>
      <c r="K121" s="38">
        <f t="shared" si="4"/>
        <v>80.520113530326597</v>
      </c>
    </row>
    <row r="122" spans="1:11" s="5" customFormat="1">
      <c r="A122" s="11"/>
      <c r="B122" s="12"/>
      <c r="C122" s="133"/>
      <c r="D122" s="15">
        <v>722320</v>
      </c>
      <c r="E122" s="15"/>
      <c r="F122" s="15" t="s">
        <v>84</v>
      </c>
      <c r="G122" s="15" t="s">
        <v>82</v>
      </c>
      <c r="H122" s="70">
        <f t="shared" si="6"/>
        <v>643000</v>
      </c>
      <c r="I122" s="70">
        <f t="shared" si="6"/>
        <v>643000</v>
      </c>
      <c r="J122" s="64">
        <f t="shared" si="6"/>
        <v>517744.33</v>
      </c>
      <c r="K122" s="38">
        <f t="shared" si="4"/>
        <v>80.520113530326597</v>
      </c>
    </row>
    <row r="123" spans="1:11" s="21" customFormat="1">
      <c r="A123" s="16"/>
      <c r="B123" s="17"/>
      <c r="C123" s="132"/>
      <c r="D123" s="20"/>
      <c r="E123" s="20">
        <v>722322</v>
      </c>
      <c r="F123" s="20" t="s">
        <v>86</v>
      </c>
      <c r="G123" s="20" t="s">
        <v>27</v>
      </c>
      <c r="H123" s="71">
        <v>643000</v>
      </c>
      <c r="I123" s="71">
        <v>643000</v>
      </c>
      <c r="J123" s="65">
        <v>517744.33</v>
      </c>
      <c r="K123" s="38">
        <f t="shared" si="4"/>
        <v>80.520113530326597</v>
      </c>
    </row>
    <row r="124" spans="1:11" s="5" customFormat="1">
      <c r="A124" s="11"/>
      <c r="B124" s="12"/>
      <c r="C124" s="133">
        <v>722400</v>
      </c>
      <c r="D124" s="15"/>
      <c r="E124" s="15"/>
      <c r="F124" s="15" t="s">
        <v>87</v>
      </c>
      <c r="G124" s="15" t="s">
        <v>28</v>
      </c>
      <c r="H124" s="70">
        <f>SUM(H125+H138+H141)</f>
        <v>480000</v>
      </c>
      <c r="I124" s="70">
        <f>SUM(I125+I138+I141)</f>
        <v>480000</v>
      </c>
      <c r="J124" s="64">
        <f>SUM(J125+J138+J141)</f>
        <v>244104.83000000002</v>
      </c>
      <c r="K124" s="38">
        <f t="shared" si="4"/>
        <v>50.855172916666668</v>
      </c>
    </row>
    <row r="125" spans="1:11" s="5" customFormat="1">
      <c r="A125" s="11"/>
      <c r="B125" s="12"/>
      <c r="C125" s="133"/>
      <c r="D125" s="15">
        <v>722430</v>
      </c>
      <c r="E125" s="15"/>
      <c r="F125" s="15" t="s">
        <v>88</v>
      </c>
      <c r="G125" s="15" t="s">
        <v>85</v>
      </c>
      <c r="H125" s="70">
        <f>SUM(H126:H137)</f>
        <v>450000</v>
      </c>
      <c r="I125" s="70">
        <f>SUM(I126:I137)</f>
        <v>450000</v>
      </c>
      <c r="J125" s="64">
        <f>SUM(J126:J137)</f>
        <v>190386.79</v>
      </c>
      <c r="K125" s="38">
        <f t="shared" si="4"/>
        <v>42.308175555555557</v>
      </c>
    </row>
    <row r="126" spans="1:11" s="21" customFormat="1" hidden="1">
      <c r="A126" s="16"/>
      <c r="B126" s="17"/>
      <c r="C126" s="132"/>
      <c r="D126" s="20"/>
      <c r="E126" s="20"/>
      <c r="F126" s="20"/>
      <c r="G126" s="20"/>
      <c r="H126" s="71"/>
      <c r="I126" s="71"/>
      <c r="J126" s="65"/>
      <c r="K126" s="40"/>
    </row>
    <row r="127" spans="1:11" s="21" customFormat="1">
      <c r="A127" s="16"/>
      <c r="B127" s="17"/>
      <c r="C127" s="132"/>
      <c r="D127" s="20"/>
      <c r="E127" s="20">
        <v>722433</v>
      </c>
      <c r="F127" s="20" t="s">
        <v>111</v>
      </c>
      <c r="G127" s="20" t="s">
        <v>47</v>
      </c>
      <c r="H127" s="71">
        <v>60000</v>
      </c>
      <c r="I127" s="71">
        <v>60000</v>
      </c>
      <c r="J127" s="65">
        <v>17561.14</v>
      </c>
      <c r="K127" s="38">
        <f>SUM(J127/(I127/100))</f>
        <v>29.268566666666665</v>
      </c>
    </row>
    <row r="128" spans="1:11" s="21" customFormat="1">
      <c r="A128" s="16"/>
      <c r="B128" s="17"/>
      <c r="C128" s="132"/>
      <c r="D128" s="20"/>
      <c r="E128" s="20">
        <v>722434</v>
      </c>
      <c r="F128" s="20" t="s">
        <v>112</v>
      </c>
      <c r="G128" s="20" t="s">
        <v>48</v>
      </c>
      <c r="H128" s="71">
        <v>80000</v>
      </c>
      <c r="I128" s="71">
        <v>80000</v>
      </c>
      <c r="J128" s="65">
        <v>14240.95</v>
      </c>
      <c r="K128" s="38">
        <f>SUM(J128/(I128/100))</f>
        <v>17.801187500000001</v>
      </c>
    </row>
    <row r="129" spans="1:11" s="21" customFormat="1">
      <c r="A129" s="16"/>
      <c r="B129" s="17"/>
      <c r="C129" s="132"/>
      <c r="D129" s="20"/>
      <c r="E129" s="20">
        <v>722435</v>
      </c>
      <c r="F129" s="20" t="s">
        <v>113</v>
      </c>
      <c r="G129" s="20" t="s">
        <v>52</v>
      </c>
      <c r="H129" s="71">
        <v>300000</v>
      </c>
      <c r="I129" s="71">
        <v>300000</v>
      </c>
      <c r="J129" s="65">
        <v>135237.85</v>
      </c>
      <c r="K129" s="38">
        <f>SUM(J129/(I129/100))</f>
        <v>45.079283333333336</v>
      </c>
    </row>
    <row r="130" spans="1:11" s="21" customFormat="1" hidden="1">
      <c r="A130" s="16"/>
      <c r="B130" s="17"/>
      <c r="C130" s="132"/>
      <c r="D130" s="20"/>
      <c r="E130" s="20">
        <v>722436</v>
      </c>
      <c r="F130" s="20" t="s">
        <v>115</v>
      </c>
      <c r="G130" s="20" t="s">
        <v>49</v>
      </c>
      <c r="H130" s="71"/>
      <c r="I130" s="71"/>
      <c r="J130" s="65"/>
      <c r="K130" s="40"/>
    </row>
    <row r="131" spans="1:11" s="21" customFormat="1">
      <c r="A131" s="16"/>
      <c r="B131" s="17"/>
      <c r="C131" s="132"/>
      <c r="D131" s="20"/>
      <c r="E131" s="20">
        <v>722437</v>
      </c>
      <c r="F131" s="20" t="s">
        <v>114</v>
      </c>
      <c r="G131" s="20" t="s">
        <v>50</v>
      </c>
      <c r="H131" s="71">
        <v>10000</v>
      </c>
      <c r="I131" s="71">
        <v>10000</v>
      </c>
      <c r="J131" s="65">
        <v>23346.85</v>
      </c>
      <c r="K131" s="38">
        <f>SUM(J131/(I131/100))</f>
        <v>233.46849999999998</v>
      </c>
    </row>
    <row r="132" spans="1:11" s="21" customFormat="1" hidden="1">
      <c r="A132" s="16"/>
      <c r="B132" s="17"/>
      <c r="C132" s="22"/>
      <c r="D132" s="22"/>
      <c r="E132" s="22"/>
      <c r="F132" s="22"/>
      <c r="G132" s="22"/>
      <c r="H132" s="72"/>
      <c r="I132" s="72"/>
      <c r="J132" s="66"/>
      <c r="K132" s="41"/>
    </row>
    <row r="133" spans="1:11" s="21" customFormat="1" hidden="1">
      <c r="A133" s="16"/>
      <c r="B133" s="17"/>
      <c r="C133" s="23"/>
      <c r="D133" s="23"/>
      <c r="E133" s="23"/>
      <c r="F133" s="23"/>
      <c r="G133" s="36"/>
      <c r="H133" s="73"/>
      <c r="I133" s="73"/>
      <c r="J133" s="67"/>
      <c r="K133" s="42"/>
    </row>
    <row r="134" spans="1:11" s="21" customFormat="1" hidden="1">
      <c r="A134" s="16"/>
      <c r="B134" s="17"/>
      <c r="C134" s="23"/>
      <c r="D134" s="23"/>
      <c r="E134" s="23"/>
      <c r="F134" s="23"/>
      <c r="G134" s="36"/>
      <c r="H134" s="73"/>
      <c r="I134" s="73"/>
      <c r="J134" s="67"/>
      <c r="K134" s="42"/>
    </row>
    <row r="135" spans="1:11" s="21" customFormat="1" hidden="1">
      <c r="A135" s="16"/>
      <c r="B135" s="17"/>
      <c r="C135" s="25"/>
      <c r="D135" s="25"/>
      <c r="E135" s="25"/>
      <c r="F135" s="25"/>
      <c r="G135" s="37"/>
      <c r="H135" s="74"/>
      <c r="I135" s="74"/>
      <c r="J135" s="68"/>
      <c r="K135" s="43"/>
    </row>
    <row r="136" spans="1:11" s="21" customFormat="1" hidden="1">
      <c r="A136" s="16"/>
      <c r="B136" s="17"/>
      <c r="C136" s="132"/>
      <c r="D136" s="20"/>
      <c r="E136" s="20">
        <v>722438</v>
      </c>
      <c r="F136" s="20" t="s">
        <v>116</v>
      </c>
      <c r="G136" s="20" t="s">
        <v>51</v>
      </c>
      <c r="H136" s="71">
        <v>0</v>
      </c>
      <c r="I136" s="71">
        <v>0</v>
      </c>
      <c r="J136" s="65">
        <v>0</v>
      </c>
      <c r="K136" s="40">
        <v>0</v>
      </c>
    </row>
    <row r="137" spans="1:11" s="21" customFormat="1" hidden="1">
      <c r="A137" s="16"/>
      <c r="B137" s="17"/>
      <c r="C137" s="132"/>
      <c r="D137" s="20"/>
      <c r="E137" s="20">
        <v>722439</v>
      </c>
      <c r="F137" s="20" t="s">
        <v>117</v>
      </c>
      <c r="G137" s="20" t="s">
        <v>29</v>
      </c>
      <c r="H137" s="71"/>
      <c r="I137" s="71"/>
      <c r="J137" s="65"/>
      <c r="K137" s="40"/>
    </row>
    <row r="138" spans="1:11" s="5" customFormat="1">
      <c r="A138" s="11"/>
      <c r="B138" s="12"/>
      <c r="C138" s="133"/>
      <c r="D138" s="15">
        <v>722450</v>
      </c>
      <c r="E138" s="15"/>
      <c r="F138" s="15"/>
      <c r="G138" s="15" t="s">
        <v>170</v>
      </c>
      <c r="H138" s="70">
        <f>SUM(H139+H140)</f>
        <v>0</v>
      </c>
      <c r="I138" s="70">
        <f>SUM(I139+I140)</f>
        <v>0</v>
      </c>
      <c r="J138" s="64">
        <f>SUM(J139+J140)</f>
        <v>29500</v>
      </c>
      <c r="K138" s="38"/>
    </row>
    <row r="139" spans="1:11" s="21" customFormat="1">
      <c r="A139" s="16"/>
      <c r="B139" s="17"/>
      <c r="C139" s="132"/>
      <c r="D139" s="20"/>
      <c r="E139" s="20">
        <v>722459</v>
      </c>
      <c r="F139" s="20"/>
      <c r="G139" s="20" t="s">
        <v>171</v>
      </c>
      <c r="H139" s="71">
        <v>0</v>
      </c>
      <c r="I139" s="71">
        <v>0</v>
      </c>
      <c r="J139" s="65">
        <v>29500</v>
      </c>
      <c r="K139" s="38"/>
    </row>
    <row r="140" spans="1:11" s="21" customFormat="1" hidden="1">
      <c r="A140" s="4"/>
      <c r="B140" s="4"/>
      <c r="C140" s="20"/>
      <c r="D140" s="20"/>
      <c r="E140" s="20"/>
      <c r="F140" s="20"/>
      <c r="G140" s="19"/>
      <c r="H140" s="80"/>
      <c r="I140" s="80"/>
      <c r="J140" s="77"/>
      <c r="K140" s="9"/>
    </row>
    <row r="141" spans="1:11" s="5" customFormat="1">
      <c r="A141" s="11"/>
      <c r="B141" s="12"/>
      <c r="C141" s="133"/>
      <c r="D141" s="15">
        <v>722460</v>
      </c>
      <c r="E141" s="15"/>
      <c r="F141" s="15" t="s">
        <v>157</v>
      </c>
      <c r="G141" s="15" t="s">
        <v>160</v>
      </c>
      <c r="H141" s="70">
        <f>SUM(H142+H143)</f>
        <v>30000</v>
      </c>
      <c r="I141" s="70">
        <f>SUM(I142+I143)</f>
        <v>30000</v>
      </c>
      <c r="J141" s="64">
        <f>SUM(J142+J143)</f>
        <v>24218.04</v>
      </c>
      <c r="K141" s="38">
        <f t="shared" ref="K141:K146" si="7">SUM(J141/(I141/100))</f>
        <v>80.726799999999997</v>
      </c>
    </row>
    <row r="142" spans="1:11" s="21" customFormat="1">
      <c r="A142" s="16"/>
      <c r="B142" s="17"/>
      <c r="C142" s="132"/>
      <c r="D142" s="20"/>
      <c r="E142" s="20">
        <v>722461</v>
      </c>
      <c r="F142" s="20" t="s">
        <v>158</v>
      </c>
      <c r="G142" s="20" t="s">
        <v>162</v>
      </c>
      <c r="H142" s="71">
        <v>27500</v>
      </c>
      <c r="I142" s="71">
        <v>27500</v>
      </c>
      <c r="J142" s="65">
        <v>17451.54</v>
      </c>
      <c r="K142" s="38">
        <f t="shared" si="7"/>
        <v>63.460145454545454</v>
      </c>
    </row>
    <row r="143" spans="1:11" s="21" customFormat="1">
      <c r="A143" s="16"/>
      <c r="B143" s="17"/>
      <c r="C143" s="132"/>
      <c r="D143" s="20"/>
      <c r="E143" s="20">
        <v>722463</v>
      </c>
      <c r="F143" s="20" t="s">
        <v>159</v>
      </c>
      <c r="G143" s="20" t="s">
        <v>161</v>
      </c>
      <c r="H143" s="71">
        <v>2500</v>
      </c>
      <c r="I143" s="71">
        <v>2500</v>
      </c>
      <c r="J143" s="65">
        <v>6766.5</v>
      </c>
      <c r="K143" s="38">
        <f t="shared" si="7"/>
        <v>270.66000000000003</v>
      </c>
    </row>
    <row r="144" spans="1:11" s="5" customFormat="1">
      <c r="A144" s="11"/>
      <c r="B144" s="12"/>
      <c r="C144" s="133">
        <v>722500</v>
      </c>
      <c r="D144" s="15"/>
      <c r="E144" s="15"/>
      <c r="F144" s="15" t="s">
        <v>91</v>
      </c>
      <c r="G144" s="15" t="s">
        <v>30</v>
      </c>
      <c r="H144" s="75">
        <f>SUM(H145+H154+H158)</f>
        <v>441000</v>
      </c>
      <c r="I144" s="70">
        <f>SUM(I145+I154+I158)</f>
        <v>441000</v>
      </c>
      <c r="J144" s="64">
        <f>SUM(J145+J154+J158)</f>
        <v>414823.84</v>
      </c>
      <c r="K144" s="44">
        <f t="shared" si="7"/>
        <v>94.064362811791383</v>
      </c>
    </row>
    <row r="145" spans="1:11" s="5" customFormat="1">
      <c r="A145" s="11"/>
      <c r="B145" s="12"/>
      <c r="C145" s="133"/>
      <c r="D145" s="15">
        <v>722510</v>
      </c>
      <c r="E145" s="15"/>
      <c r="F145" s="15" t="s">
        <v>92</v>
      </c>
      <c r="G145" s="15" t="s">
        <v>128</v>
      </c>
      <c r="H145" s="70">
        <f>SUM(H146+H153)</f>
        <v>75000</v>
      </c>
      <c r="I145" s="70">
        <f>SUM(I146+I153)</f>
        <v>75000</v>
      </c>
      <c r="J145" s="64">
        <f>SUM(J146+J153)</f>
        <v>60852.7</v>
      </c>
      <c r="K145" s="38">
        <f t="shared" si="7"/>
        <v>81.136933333333332</v>
      </c>
    </row>
    <row r="146" spans="1:11" s="21" customFormat="1">
      <c r="A146" s="16"/>
      <c r="B146" s="17"/>
      <c r="C146" s="132"/>
      <c r="D146" s="20"/>
      <c r="E146" s="20">
        <v>722515</v>
      </c>
      <c r="F146" s="20" t="s">
        <v>93</v>
      </c>
      <c r="G146" s="20" t="s">
        <v>31</v>
      </c>
      <c r="H146" s="71">
        <v>5000</v>
      </c>
      <c r="I146" s="71">
        <v>5000</v>
      </c>
      <c r="J146" s="65">
        <v>4025.7</v>
      </c>
      <c r="K146" s="38">
        <f t="shared" si="7"/>
        <v>80.513999999999996</v>
      </c>
    </row>
    <row r="147" spans="1:11" s="21" customFormat="1">
      <c r="A147" s="16"/>
      <c r="B147" s="16"/>
      <c r="C147" s="23"/>
      <c r="D147" s="23"/>
      <c r="E147" s="23"/>
      <c r="F147" s="23"/>
      <c r="G147" s="23"/>
      <c r="H147" s="73"/>
      <c r="I147" s="73"/>
      <c r="J147" s="67"/>
      <c r="K147" s="168"/>
    </row>
    <row r="148" spans="1:11" s="21" customFormat="1">
      <c r="A148" s="16"/>
      <c r="B148" s="16"/>
      <c r="C148" s="23"/>
      <c r="D148" s="23"/>
      <c r="E148" s="23"/>
      <c r="F148" s="23"/>
      <c r="G148" s="23"/>
      <c r="H148" s="73"/>
      <c r="I148" s="73"/>
      <c r="J148" s="67"/>
      <c r="K148" s="168"/>
    </row>
    <row r="149" spans="1:11" s="21" customFormat="1">
      <c r="A149" s="16"/>
      <c r="B149" s="16"/>
      <c r="C149" s="23"/>
      <c r="D149" s="23"/>
      <c r="E149" s="23"/>
      <c r="F149" s="23"/>
      <c r="G149" s="23"/>
      <c r="H149" s="73"/>
      <c r="I149" s="73"/>
      <c r="J149" s="67"/>
      <c r="K149" s="168"/>
    </row>
    <row r="150" spans="1:11">
      <c r="G150" s="35">
        <v>2</v>
      </c>
      <c r="H150" s="81"/>
      <c r="I150" s="81"/>
      <c r="J150" s="78"/>
    </row>
    <row r="151" spans="1:11">
      <c r="G151" s="35"/>
      <c r="H151" s="81"/>
      <c r="I151" s="81"/>
      <c r="J151" s="78"/>
    </row>
    <row r="152" spans="1:11" s="1" customFormat="1" ht="12.75">
      <c r="C152" s="127">
        <v>1</v>
      </c>
      <c r="D152" s="127">
        <v>2</v>
      </c>
      <c r="E152" s="127">
        <v>3</v>
      </c>
      <c r="F152" s="127">
        <v>4</v>
      </c>
      <c r="G152" s="127">
        <v>5</v>
      </c>
      <c r="H152" s="127">
        <v>6</v>
      </c>
      <c r="I152" s="127">
        <v>6</v>
      </c>
      <c r="J152" s="127">
        <v>7</v>
      </c>
      <c r="K152" s="127">
        <v>8</v>
      </c>
    </row>
    <row r="153" spans="1:11" s="21" customFormat="1">
      <c r="A153" s="16"/>
      <c r="B153" s="17"/>
      <c r="C153" s="132"/>
      <c r="D153" s="20"/>
      <c r="E153" s="20">
        <v>722516</v>
      </c>
      <c r="F153" s="20" t="s">
        <v>163</v>
      </c>
      <c r="G153" s="20" t="s">
        <v>164</v>
      </c>
      <c r="H153" s="71">
        <v>70000</v>
      </c>
      <c r="I153" s="71">
        <v>70000</v>
      </c>
      <c r="J153" s="65">
        <v>56827</v>
      </c>
      <c r="K153" s="44">
        <f t="shared" ref="K153:K176" si="8">SUM(J153/(I153/100))</f>
        <v>81.181428571428569</v>
      </c>
    </row>
    <row r="154" spans="1:11" s="5" customFormat="1">
      <c r="A154" s="11"/>
      <c r="B154" s="12"/>
      <c r="C154" s="133"/>
      <c r="D154" s="15">
        <v>722530</v>
      </c>
      <c r="E154" s="15"/>
      <c r="F154" s="15" t="s">
        <v>118</v>
      </c>
      <c r="G154" s="15" t="s">
        <v>89</v>
      </c>
      <c r="H154" s="70">
        <f>SUM(H155+H156+H157)</f>
        <v>240000</v>
      </c>
      <c r="I154" s="70">
        <f>SUM(I155+I156+I157)</f>
        <v>240000</v>
      </c>
      <c r="J154" s="64">
        <f>SUM(J155+J156+J157)</f>
        <v>187915.49</v>
      </c>
      <c r="K154" s="38">
        <f t="shared" si="8"/>
        <v>78.298120833333329</v>
      </c>
    </row>
    <row r="155" spans="1:11" s="21" customFormat="1">
      <c r="A155" s="16"/>
      <c r="B155" s="17"/>
      <c r="C155" s="132"/>
      <c r="D155" s="20"/>
      <c r="E155" s="20">
        <v>722531</v>
      </c>
      <c r="F155" s="20" t="s">
        <v>119</v>
      </c>
      <c r="G155" s="20" t="s">
        <v>32</v>
      </c>
      <c r="H155" s="71">
        <v>75000</v>
      </c>
      <c r="I155" s="71">
        <v>75000</v>
      </c>
      <c r="J155" s="65">
        <v>55025.37</v>
      </c>
      <c r="K155" s="38">
        <f t="shared" si="8"/>
        <v>73.367159999999998</v>
      </c>
    </row>
    <row r="156" spans="1:11" s="21" customFormat="1">
      <c r="A156" s="16"/>
      <c r="B156" s="17"/>
      <c r="C156" s="132"/>
      <c r="D156" s="20"/>
      <c r="E156" s="20">
        <v>722532</v>
      </c>
      <c r="F156" s="20" t="s">
        <v>120</v>
      </c>
      <c r="G156" s="20" t="s">
        <v>33</v>
      </c>
      <c r="H156" s="71">
        <v>163000</v>
      </c>
      <c r="I156" s="71">
        <v>163000</v>
      </c>
      <c r="J156" s="65">
        <v>131349.12</v>
      </c>
      <c r="K156" s="38">
        <f t="shared" si="8"/>
        <v>80.58228220858895</v>
      </c>
    </row>
    <row r="157" spans="1:11" s="21" customFormat="1">
      <c r="A157" s="16"/>
      <c r="B157" s="17"/>
      <c r="C157" s="132"/>
      <c r="D157" s="20"/>
      <c r="E157" s="20">
        <v>722538</v>
      </c>
      <c r="F157" s="20" t="s">
        <v>120</v>
      </c>
      <c r="G157" s="20" t="s">
        <v>165</v>
      </c>
      <c r="H157" s="71">
        <v>2000</v>
      </c>
      <c r="I157" s="71">
        <v>2000</v>
      </c>
      <c r="J157" s="65">
        <v>1541</v>
      </c>
      <c r="K157" s="38">
        <f t="shared" si="8"/>
        <v>77.05</v>
      </c>
    </row>
    <row r="158" spans="1:11" s="5" customFormat="1">
      <c r="A158" s="11"/>
      <c r="B158" s="12"/>
      <c r="C158" s="133"/>
      <c r="D158" s="15">
        <v>722580</v>
      </c>
      <c r="E158" s="15"/>
      <c r="F158" s="15" t="s">
        <v>121</v>
      </c>
      <c r="G158" s="15" t="s">
        <v>90</v>
      </c>
      <c r="H158" s="70">
        <f>SUM(H159+H160+H161+H162)</f>
        <v>126000</v>
      </c>
      <c r="I158" s="70">
        <f>SUM(I159+I160+I161+I162)</f>
        <v>126000</v>
      </c>
      <c r="J158" s="64">
        <f>SUM(J159+J160+J161+J162)</f>
        <v>166055.65000000002</v>
      </c>
      <c r="K158" s="38">
        <f t="shared" si="8"/>
        <v>131.79019841269843</v>
      </c>
    </row>
    <row r="159" spans="1:11" s="21" customFormat="1">
      <c r="A159" s="16"/>
      <c r="B159" s="17"/>
      <c r="C159" s="132"/>
      <c r="D159" s="20"/>
      <c r="E159" s="20">
        <v>722581</v>
      </c>
      <c r="F159" s="20" t="s">
        <v>122</v>
      </c>
      <c r="G159" s="20" t="s">
        <v>67</v>
      </c>
      <c r="H159" s="71">
        <v>100000</v>
      </c>
      <c r="I159" s="71">
        <v>100000</v>
      </c>
      <c r="J159" s="65">
        <v>145637.96</v>
      </c>
      <c r="K159" s="38">
        <f t="shared" si="8"/>
        <v>145.63795999999999</v>
      </c>
    </row>
    <row r="160" spans="1:11" s="21" customFormat="1">
      <c r="A160" s="16"/>
      <c r="B160" s="17"/>
      <c r="C160" s="134"/>
      <c r="D160" s="29"/>
      <c r="E160" s="29">
        <v>722582</v>
      </c>
      <c r="F160" s="29" t="s">
        <v>123</v>
      </c>
      <c r="G160" s="29" t="s">
        <v>68</v>
      </c>
      <c r="H160" s="79">
        <v>25000</v>
      </c>
      <c r="I160" s="79">
        <v>25000</v>
      </c>
      <c r="J160" s="76">
        <v>20153.57</v>
      </c>
      <c r="K160" s="38">
        <f t="shared" si="8"/>
        <v>80.614279999999994</v>
      </c>
    </row>
    <row r="161" spans="1:11" s="21" customFormat="1">
      <c r="A161" s="16"/>
      <c r="B161" s="17"/>
      <c r="C161" s="134"/>
      <c r="D161" s="29"/>
      <c r="E161" s="29">
        <v>722583</v>
      </c>
      <c r="F161" s="29" t="s">
        <v>166</v>
      </c>
      <c r="G161" s="29" t="s">
        <v>168</v>
      </c>
      <c r="H161" s="79">
        <v>800</v>
      </c>
      <c r="I161" s="79">
        <v>800</v>
      </c>
      <c r="J161" s="76">
        <v>170.73</v>
      </c>
      <c r="K161" s="38">
        <f t="shared" si="8"/>
        <v>21.341249999999999</v>
      </c>
    </row>
    <row r="162" spans="1:11" s="21" customFormat="1">
      <c r="A162" s="16"/>
      <c r="B162" s="17"/>
      <c r="C162" s="134"/>
      <c r="D162" s="29"/>
      <c r="E162" s="29">
        <v>722584</v>
      </c>
      <c r="F162" s="29" t="s">
        <v>167</v>
      </c>
      <c r="G162" s="29" t="s">
        <v>169</v>
      </c>
      <c r="H162" s="79">
        <v>200</v>
      </c>
      <c r="I162" s="79">
        <v>200</v>
      </c>
      <c r="J162" s="76">
        <v>93.39</v>
      </c>
      <c r="K162" s="38">
        <f t="shared" si="8"/>
        <v>46.695</v>
      </c>
    </row>
    <row r="163" spans="1:11" s="5" customFormat="1">
      <c r="A163" s="11"/>
      <c r="B163" s="12"/>
      <c r="C163" s="133">
        <v>722600</v>
      </c>
      <c r="D163" s="15"/>
      <c r="E163" s="15"/>
      <c r="F163" s="15" t="s">
        <v>94</v>
      </c>
      <c r="G163" s="15" t="s">
        <v>34</v>
      </c>
      <c r="H163" s="70">
        <f t="shared" ref="H163:J164" si="9">SUM(H164)</f>
        <v>70000</v>
      </c>
      <c r="I163" s="70">
        <f t="shared" si="9"/>
        <v>70000</v>
      </c>
      <c r="J163" s="64">
        <f t="shared" si="9"/>
        <v>149303.81</v>
      </c>
      <c r="K163" s="38">
        <f t="shared" si="8"/>
        <v>213.29115714285714</v>
      </c>
    </row>
    <row r="164" spans="1:11" s="5" customFormat="1">
      <c r="A164" s="11"/>
      <c r="B164" s="12"/>
      <c r="C164" s="133"/>
      <c r="D164" s="15">
        <v>722610</v>
      </c>
      <c r="E164" s="15"/>
      <c r="F164" s="15" t="s">
        <v>95</v>
      </c>
      <c r="G164" s="15" t="s">
        <v>35</v>
      </c>
      <c r="H164" s="70">
        <f t="shared" si="9"/>
        <v>70000</v>
      </c>
      <c r="I164" s="70">
        <f t="shared" si="9"/>
        <v>70000</v>
      </c>
      <c r="J164" s="64">
        <f>SUM(J165+J166)</f>
        <v>149303.81</v>
      </c>
      <c r="K164" s="38">
        <f t="shared" si="8"/>
        <v>213.29115714285714</v>
      </c>
    </row>
    <row r="165" spans="1:11" s="5" customFormat="1">
      <c r="A165" s="11"/>
      <c r="B165" s="12"/>
      <c r="C165" s="133"/>
      <c r="D165" s="15"/>
      <c r="E165" s="29">
        <v>722613</v>
      </c>
      <c r="F165" s="20" t="s">
        <v>96</v>
      </c>
      <c r="G165" s="20" t="s">
        <v>35</v>
      </c>
      <c r="H165" s="71">
        <v>70000</v>
      </c>
      <c r="I165" s="71">
        <v>70000</v>
      </c>
      <c r="J165" s="65">
        <v>68090.8</v>
      </c>
      <c r="K165" s="38">
        <f t="shared" si="8"/>
        <v>97.272571428571439</v>
      </c>
    </row>
    <row r="166" spans="1:11" s="5" customFormat="1">
      <c r="A166" s="11"/>
      <c r="B166" s="12"/>
      <c r="C166" s="133"/>
      <c r="D166" s="15"/>
      <c r="E166" s="29">
        <v>722613</v>
      </c>
      <c r="F166" s="20"/>
      <c r="G166" s="20" t="s">
        <v>492</v>
      </c>
      <c r="H166" s="71"/>
      <c r="I166" s="71">
        <v>0</v>
      </c>
      <c r="J166" s="65">
        <v>81213.009999999995</v>
      </c>
      <c r="K166" s="38"/>
    </row>
    <row r="167" spans="1:11" s="5" customFormat="1">
      <c r="A167" s="11"/>
      <c r="B167" s="12"/>
      <c r="C167" s="133">
        <v>722700</v>
      </c>
      <c r="D167" s="15"/>
      <c r="E167" s="15"/>
      <c r="F167" s="15" t="s">
        <v>124</v>
      </c>
      <c r="G167" s="15" t="s">
        <v>102</v>
      </c>
      <c r="H167" s="70">
        <f t="shared" ref="H167:I168" si="10">SUM(H168)</f>
        <v>90000</v>
      </c>
      <c r="I167" s="70">
        <f t="shared" si="10"/>
        <v>90000</v>
      </c>
      <c r="J167" s="64">
        <f t="shared" ref="J167:J168" si="11">SUM(J168)</f>
        <v>128837.57</v>
      </c>
      <c r="K167" s="38">
        <f t="shared" si="8"/>
        <v>143.15285555555556</v>
      </c>
    </row>
    <row r="168" spans="1:11" s="5" customFormat="1">
      <c r="A168" s="11"/>
      <c r="B168" s="12"/>
      <c r="C168" s="133"/>
      <c r="D168" s="15">
        <v>722790</v>
      </c>
      <c r="E168" s="15"/>
      <c r="F168" s="15" t="s">
        <v>125</v>
      </c>
      <c r="G168" s="15" t="s">
        <v>103</v>
      </c>
      <c r="H168" s="70">
        <f t="shared" si="10"/>
        <v>90000</v>
      </c>
      <c r="I168" s="70">
        <f t="shared" si="10"/>
        <v>90000</v>
      </c>
      <c r="J168" s="64">
        <f t="shared" si="11"/>
        <v>128837.57</v>
      </c>
      <c r="K168" s="38">
        <f t="shared" si="8"/>
        <v>143.15285555555556</v>
      </c>
    </row>
    <row r="169" spans="1:11" s="5" customFormat="1">
      <c r="A169" s="11"/>
      <c r="B169" s="12"/>
      <c r="C169" s="133"/>
      <c r="D169" s="15"/>
      <c r="E169" s="29">
        <v>722791</v>
      </c>
      <c r="F169" s="20" t="s">
        <v>126</v>
      </c>
      <c r="G169" s="20" t="s">
        <v>133</v>
      </c>
      <c r="H169" s="71">
        <v>90000</v>
      </c>
      <c r="I169" s="71">
        <v>90000</v>
      </c>
      <c r="J169" s="65">
        <v>128837.57</v>
      </c>
      <c r="K169" s="38">
        <f t="shared" si="8"/>
        <v>143.15285555555556</v>
      </c>
    </row>
    <row r="170" spans="1:11" s="5" customFormat="1">
      <c r="A170" s="11"/>
      <c r="B170" s="12"/>
      <c r="C170" s="133">
        <v>723100</v>
      </c>
      <c r="D170" s="15"/>
      <c r="E170" s="15"/>
      <c r="F170" s="15" t="s">
        <v>129</v>
      </c>
      <c r="G170" s="15" t="s">
        <v>36</v>
      </c>
      <c r="H170" s="70">
        <f t="shared" ref="H170:J171" si="12">SUM(H171)</f>
        <v>1000</v>
      </c>
      <c r="I170" s="70">
        <f t="shared" si="12"/>
        <v>1000</v>
      </c>
      <c r="J170" s="64">
        <f t="shared" si="12"/>
        <v>830</v>
      </c>
      <c r="K170" s="38">
        <f t="shared" si="8"/>
        <v>83</v>
      </c>
    </row>
    <row r="171" spans="1:11" s="5" customFormat="1">
      <c r="A171" s="11"/>
      <c r="B171" s="12"/>
      <c r="C171" s="133"/>
      <c r="D171" s="15">
        <v>723130</v>
      </c>
      <c r="E171" s="15"/>
      <c r="F171" s="15" t="s">
        <v>130</v>
      </c>
      <c r="G171" s="15" t="s">
        <v>97</v>
      </c>
      <c r="H171" s="70">
        <f t="shared" si="12"/>
        <v>1000</v>
      </c>
      <c r="I171" s="70">
        <f t="shared" si="12"/>
        <v>1000</v>
      </c>
      <c r="J171" s="64">
        <f t="shared" si="12"/>
        <v>830</v>
      </c>
      <c r="K171" s="38">
        <f t="shared" si="8"/>
        <v>83</v>
      </c>
    </row>
    <row r="172" spans="1:11" s="21" customFormat="1">
      <c r="A172" s="16"/>
      <c r="B172" s="17"/>
      <c r="C172" s="132"/>
      <c r="D172" s="20"/>
      <c r="E172" s="20">
        <v>723132</v>
      </c>
      <c r="F172" s="20" t="s">
        <v>131</v>
      </c>
      <c r="G172" s="20" t="s">
        <v>37</v>
      </c>
      <c r="H172" s="71">
        <v>1000</v>
      </c>
      <c r="I172" s="71">
        <v>1000</v>
      </c>
      <c r="J172" s="65">
        <v>830</v>
      </c>
      <c r="K172" s="38">
        <f t="shared" si="8"/>
        <v>83</v>
      </c>
    </row>
    <row r="173" spans="1:11" s="5" customFormat="1">
      <c r="A173" s="11"/>
      <c r="B173" s="12"/>
      <c r="C173" s="133">
        <v>730000</v>
      </c>
      <c r="D173" s="15"/>
      <c r="E173" s="15"/>
      <c r="F173" s="15">
        <v>3</v>
      </c>
      <c r="G173" s="15" t="s">
        <v>98</v>
      </c>
      <c r="H173" s="70">
        <f t="shared" ref="H173:J174" si="13">SUM(H174)</f>
        <v>1000000</v>
      </c>
      <c r="I173" s="70">
        <f t="shared" si="13"/>
        <v>1000000</v>
      </c>
      <c r="J173" s="64">
        <f t="shared" si="13"/>
        <v>827991.03</v>
      </c>
      <c r="K173" s="38">
        <f t="shared" si="8"/>
        <v>82.799103000000002</v>
      </c>
    </row>
    <row r="174" spans="1:11" s="5" customFormat="1">
      <c r="A174" s="11"/>
      <c r="B174" s="12"/>
      <c r="C174" s="133">
        <v>732000</v>
      </c>
      <c r="D174" s="15"/>
      <c r="E174" s="15"/>
      <c r="F174" s="30" t="s">
        <v>99</v>
      </c>
      <c r="G174" s="15" t="s">
        <v>38</v>
      </c>
      <c r="H174" s="70">
        <f t="shared" si="13"/>
        <v>1000000</v>
      </c>
      <c r="I174" s="70">
        <f t="shared" si="13"/>
        <v>1000000</v>
      </c>
      <c r="J174" s="64">
        <f t="shared" si="13"/>
        <v>827991.03</v>
      </c>
      <c r="K174" s="38">
        <f t="shared" si="8"/>
        <v>82.799103000000002</v>
      </c>
    </row>
    <row r="175" spans="1:11" s="21" customFormat="1">
      <c r="A175" s="16"/>
      <c r="B175" s="17"/>
      <c r="C175" s="132"/>
      <c r="D175" s="20">
        <v>732100</v>
      </c>
      <c r="E175" s="20"/>
      <c r="F175" s="15" t="s">
        <v>100</v>
      </c>
      <c r="G175" s="20" t="s">
        <v>39</v>
      </c>
      <c r="H175" s="71">
        <f>SUM(H176)</f>
        <v>1000000</v>
      </c>
      <c r="I175" s="71">
        <f>SUM(I176)</f>
        <v>1000000</v>
      </c>
      <c r="J175" s="65">
        <f>SUM(J176)</f>
        <v>827991.03</v>
      </c>
      <c r="K175" s="38">
        <f t="shared" si="8"/>
        <v>82.799103000000002</v>
      </c>
    </row>
    <row r="176" spans="1:11" s="21" customFormat="1">
      <c r="A176" s="16"/>
      <c r="B176" s="17"/>
      <c r="C176" s="132"/>
      <c r="D176" s="20"/>
      <c r="E176" s="20">
        <v>732110</v>
      </c>
      <c r="F176" s="20" t="s">
        <v>146</v>
      </c>
      <c r="G176" s="20" t="s">
        <v>39</v>
      </c>
      <c r="H176" s="71">
        <v>1000000</v>
      </c>
      <c r="I176" s="71">
        <v>1000000</v>
      </c>
      <c r="J176" s="65">
        <v>827991.03</v>
      </c>
      <c r="K176" s="38">
        <f t="shared" si="8"/>
        <v>82.799103000000002</v>
      </c>
    </row>
    <row r="177" spans="1:11" s="5" customFormat="1" hidden="1">
      <c r="A177" s="11"/>
      <c r="B177" s="12"/>
      <c r="C177" s="133"/>
      <c r="D177" s="15"/>
      <c r="E177" s="15"/>
      <c r="F177" s="15">
        <v>4</v>
      </c>
      <c r="G177" s="15" t="s">
        <v>127</v>
      </c>
      <c r="H177" s="70">
        <v>0</v>
      </c>
      <c r="I177" s="70">
        <v>0</v>
      </c>
      <c r="J177" s="64">
        <v>0</v>
      </c>
      <c r="K177" s="39">
        <v>0</v>
      </c>
    </row>
    <row r="178" spans="1:11" s="5" customFormat="1">
      <c r="A178" s="11"/>
      <c r="B178" s="12"/>
      <c r="C178" s="135">
        <v>700000</v>
      </c>
      <c r="D178" s="91"/>
      <c r="E178" s="91"/>
      <c r="F178" s="91"/>
      <c r="G178" s="97" t="s">
        <v>40</v>
      </c>
      <c r="H178" s="93">
        <f>SUM(H53+H93++H173+H177)</f>
        <v>10092000</v>
      </c>
      <c r="I178" s="93">
        <f>SUM(I53+I93++I173+I177)</f>
        <v>10092000</v>
      </c>
      <c r="J178" s="94">
        <f>SUM(J53+J93++J173+J177)</f>
        <v>8238357.3199999994</v>
      </c>
      <c r="K178" s="115">
        <f>SUM(J178/(I178/100))</f>
        <v>81.632553705905664</v>
      </c>
    </row>
    <row r="179" spans="1:11" s="21" customFormat="1" hidden="1">
      <c r="A179" s="31"/>
      <c r="B179" s="24"/>
      <c r="C179" s="32"/>
      <c r="D179" s="32"/>
      <c r="E179" s="33"/>
      <c r="F179" s="33"/>
      <c r="G179" s="34"/>
      <c r="H179" s="32"/>
      <c r="I179" s="32"/>
      <c r="J179" s="32"/>
      <c r="K179" s="32"/>
    </row>
    <row r="180" spans="1:11" s="21" customFormat="1">
      <c r="A180" s="2"/>
      <c r="B180" s="2"/>
      <c r="C180" s="2"/>
      <c r="D180" s="2"/>
      <c r="E180" s="1"/>
      <c r="F180" s="1"/>
      <c r="G180" s="1"/>
      <c r="H180" s="2"/>
      <c r="I180" s="2"/>
      <c r="J180" s="2"/>
      <c r="K180" s="2"/>
    </row>
    <row r="181" spans="1:11" s="21" customFormat="1">
      <c r="A181" s="2"/>
      <c r="B181" s="2"/>
      <c r="C181" s="2"/>
      <c r="D181" s="2"/>
      <c r="E181" s="1"/>
      <c r="F181" s="1"/>
      <c r="G181" s="1"/>
      <c r="H181" s="2"/>
      <c r="I181" s="2"/>
      <c r="J181" s="78"/>
      <c r="K181" s="2"/>
    </row>
    <row r="182" spans="1:11" s="21" customFormat="1">
      <c r="A182" s="2"/>
      <c r="B182" s="2"/>
      <c r="C182" s="2"/>
      <c r="D182" s="2"/>
      <c r="E182" s="1"/>
      <c r="F182" s="1"/>
      <c r="H182" s="2"/>
      <c r="I182" s="2"/>
      <c r="J182" s="2"/>
      <c r="K182" s="2"/>
    </row>
    <row r="183" spans="1:11" s="21" customFormat="1" hidden="1">
      <c r="A183" s="2"/>
      <c r="B183" s="2"/>
      <c r="C183" s="2"/>
      <c r="D183" s="2"/>
      <c r="E183" s="1"/>
      <c r="F183" s="1"/>
      <c r="G183" s="1"/>
      <c r="H183" s="2"/>
      <c r="I183" s="2"/>
      <c r="J183" s="2"/>
      <c r="K183" s="2"/>
    </row>
    <row r="184" spans="1:11" s="21" customFormat="1" hidden="1">
      <c r="A184" s="2"/>
      <c r="B184" s="2"/>
      <c r="C184" s="2"/>
      <c r="D184" s="2"/>
      <c r="E184" s="1"/>
      <c r="F184" s="1"/>
      <c r="G184" s="1"/>
      <c r="H184" s="2"/>
      <c r="I184" s="2"/>
      <c r="J184" s="2"/>
      <c r="K184" s="2"/>
    </row>
    <row r="185" spans="1:11" s="21" customFormat="1" hidden="1">
      <c r="A185" s="2"/>
      <c r="B185" s="2"/>
      <c r="C185" s="2"/>
      <c r="D185" s="2"/>
      <c r="E185" s="1"/>
      <c r="F185" s="1"/>
      <c r="G185" s="1"/>
      <c r="H185" s="2"/>
      <c r="I185" s="2"/>
      <c r="J185" s="2"/>
      <c r="K185" s="2"/>
    </row>
    <row r="186" spans="1:11" s="21" customFormat="1" hidden="1">
      <c r="A186" s="2"/>
      <c r="B186" s="2"/>
      <c r="C186" s="2"/>
      <c r="D186" s="2"/>
      <c r="E186" s="1"/>
      <c r="F186" s="1"/>
      <c r="G186" s="1"/>
      <c r="H186" s="2"/>
      <c r="I186" s="2"/>
      <c r="J186" s="2"/>
      <c r="K186" s="2"/>
    </row>
    <row r="187" spans="1:11" s="21" customFormat="1" hidden="1">
      <c r="A187" s="2"/>
      <c r="B187" s="2"/>
      <c r="C187" s="2"/>
      <c r="D187" s="2"/>
      <c r="E187" s="1"/>
      <c r="F187" s="1"/>
      <c r="G187" s="1"/>
      <c r="H187" s="2"/>
      <c r="I187" s="2"/>
      <c r="J187" s="2"/>
      <c r="K187" s="2"/>
    </row>
    <row r="188" spans="1:11" s="21" customFormat="1" hidden="1">
      <c r="A188" s="2"/>
      <c r="B188" s="2"/>
      <c r="C188" s="2"/>
      <c r="D188" s="2"/>
      <c r="E188" s="1"/>
      <c r="F188" s="1"/>
      <c r="G188" s="1"/>
      <c r="H188" s="2"/>
      <c r="I188" s="2"/>
      <c r="J188" s="2"/>
      <c r="K188" s="2"/>
    </row>
    <row r="189" spans="1:11" s="21" customFormat="1" hidden="1">
      <c r="A189" s="2"/>
      <c r="B189" s="2"/>
      <c r="C189" s="2"/>
      <c r="D189" s="2"/>
      <c r="E189" s="1"/>
      <c r="F189" s="1"/>
      <c r="G189" s="23"/>
      <c r="H189" s="2"/>
      <c r="I189" s="2"/>
      <c r="J189" s="2"/>
      <c r="K189" s="2"/>
    </row>
    <row r="190" spans="1:11" s="21" customFormat="1" hidden="1">
      <c r="A190" s="2"/>
      <c r="B190" s="2"/>
      <c r="C190" s="2"/>
      <c r="D190" s="2"/>
      <c r="E190" s="1"/>
      <c r="F190" s="1"/>
      <c r="G190" s="35"/>
      <c r="H190" s="2"/>
      <c r="I190" s="2"/>
      <c r="J190" s="2"/>
      <c r="K190" s="2"/>
    </row>
    <row r="191" spans="1:11" s="21" customFormat="1" hidden="1">
      <c r="A191" s="2"/>
      <c r="B191" s="2"/>
      <c r="C191" s="2"/>
      <c r="D191" s="2"/>
      <c r="E191" s="1"/>
      <c r="F191" s="1"/>
      <c r="G191" s="1"/>
      <c r="H191" s="2"/>
      <c r="I191" s="2"/>
      <c r="J191" s="2"/>
      <c r="K191" s="2"/>
    </row>
    <row r="192" spans="1:11" s="21" customFormat="1" hidden="1">
      <c r="A192" s="2"/>
      <c r="B192" s="2"/>
      <c r="C192" s="2"/>
      <c r="D192" s="2"/>
      <c r="E192" s="1"/>
      <c r="F192" s="1"/>
      <c r="G192" s="1"/>
      <c r="H192" s="2"/>
      <c r="I192" s="2"/>
      <c r="J192" s="2"/>
      <c r="K192" s="2"/>
    </row>
    <row r="193" spans="1:11" s="21" customFormat="1" hidden="1">
      <c r="A193" s="2"/>
      <c r="B193" s="2"/>
      <c r="C193" s="2"/>
      <c r="D193" s="2"/>
      <c r="E193" s="1"/>
      <c r="F193" s="1"/>
      <c r="G193" s="1"/>
      <c r="H193" s="2"/>
      <c r="I193" s="2"/>
      <c r="J193" s="2"/>
      <c r="K193" s="2"/>
    </row>
    <row r="194" spans="1:11" s="21" customFormat="1" hidden="1">
      <c r="A194" s="2"/>
      <c r="B194" s="2"/>
      <c r="C194" s="2"/>
      <c r="D194" s="2"/>
      <c r="E194" s="1"/>
      <c r="F194" s="1"/>
      <c r="G194" s="1"/>
      <c r="H194" s="2"/>
      <c r="I194" s="2"/>
      <c r="J194" s="2"/>
      <c r="K194" s="2"/>
    </row>
    <row r="195" spans="1:11" s="21" customFormat="1" hidden="1">
      <c r="A195" s="2"/>
      <c r="B195" s="2"/>
      <c r="C195" s="2"/>
      <c r="D195" s="2"/>
      <c r="E195" s="1"/>
      <c r="F195" s="1"/>
      <c r="G195" s="1"/>
      <c r="H195" s="2"/>
      <c r="I195" s="2"/>
      <c r="J195" s="2"/>
      <c r="K195" s="2"/>
    </row>
    <row r="196" spans="1:11" s="21" customFormat="1" hidden="1">
      <c r="A196" s="2"/>
      <c r="B196" s="2"/>
      <c r="C196" s="2"/>
      <c r="D196" s="2"/>
      <c r="E196" s="1"/>
      <c r="F196" s="1"/>
      <c r="G196" s="1"/>
      <c r="H196" s="2"/>
      <c r="I196" s="2"/>
      <c r="J196" s="2"/>
      <c r="K196" s="2"/>
    </row>
    <row r="197" spans="1:11" s="21" customFormat="1" hidden="1">
      <c r="A197" s="2"/>
      <c r="B197" s="2"/>
      <c r="C197" s="2"/>
      <c r="D197" s="2"/>
      <c r="E197" s="1"/>
      <c r="F197" s="1"/>
      <c r="G197" s="1"/>
      <c r="H197" s="2"/>
      <c r="I197" s="2"/>
      <c r="J197" s="2"/>
      <c r="K197" s="2"/>
    </row>
    <row r="198" spans="1:11" s="21" customFormat="1">
      <c r="A198" s="2"/>
      <c r="B198" s="2"/>
      <c r="C198" s="2"/>
      <c r="D198" s="2"/>
      <c r="E198" s="1"/>
      <c r="F198" s="1"/>
      <c r="G198" s="1"/>
      <c r="H198" s="2"/>
      <c r="I198" s="2"/>
      <c r="J198" s="2"/>
      <c r="K198" s="2"/>
    </row>
    <row r="199" spans="1:11" s="21" customFormat="1">
      <c r="A199" s="2"/>
      <c r="B199" s="2"/>
      <c r="C199" s="2"/>
      <c r="D199" s="2"/>
      <c r="E199" s="1"/>
      <c r="F199" s="1"/>
      <c r="G199" s="1"/>
      <c r="H199" s="2"/>
      <c r="I199" s="2"/>
      <c r="J199" s="2"/>
      <c r="K199" s="2"/>
    </row>
    <row r="200" spans="1:11" s="21" customFormat="1">
      <c r="A200" s="2"/>
      <c r="B200" s="2"/>
      <c r="C200" s="2"/>
      <c r="D200" s="2"/>
      <c r="F200" s="1"/>
      <c r="G200" s="1"/>
      <c r="H200" s="2"/>
      <c r="I200" s="2"/>
      <c r="J200" s="2"/>
      <c r="K200" s="2"/>
    </row>
    <row r="201" spans="1:11" s="21" customFormat="1">
      <c r="A201" s="2"/>
      <c r="B201" s="2"/>
      <c r="C201" s="2"/>
      <c r="D201" s="2"/>
      <c r="F201" s="1"/>
      <c r="G201" s="35">
        <v>3</v>
      </c>
      <c r="H201" s="2"/>
      <c r="I201" s="2"/>
      <c r="J201" s="2"/>
      <c r="K201" s="2"/>
    </row>
    <row r="202" spans="1:11" s="21" customFormat="1">
      <c r="A202" s="2"/>
      <c r="B202" s="2"/>
      <c r="C202" s="2"/>
      <c r="D202" s="2"/>
      <c r="F202" s="1"/>
      <c r="G202" s="35"/>
      <c r="H202" s="2"/>
      <c r="I202" s="2"/>
      <c r="J202" s="2"/>
      <c r="K202" s="2"/>
    </row>
    <row r="203" spans="1:11" s="21" customFormat="1">
      <c r="A203" s="2"/>
      <c r="B203" s="2"/>
      <c r="C203" s="2"/>
      <c r="D203" s="2"/>
      <c r="F203" s="1"/>
      <c r="G203" s="35"/>
      <c r="H203" s="2"/>
      <c r="I203" s="2"/>
      <c r="J203" s="2"/>
      <c r="K203" s="2"/>
    </row>
    <row r="204" spans="1:11" s="21" customFormat="1">
      <c r="A204" s="2"/>
      <c r="B204" s="2"/>
      <c r="C204" s="2"/>
      <c r="D204" s="2"/>
      <c r="F204" s="1"/>
      <c r="G204" s="1"/>
      <c r="H204" s="2"/>
      <c r="I204" s="2"/>
      <c r="J204" s="2"/>
      <c r="K204" s="2"/>
    </row>
    <row r="205" spans="1:11" s="49" customFormat="1" ht="12.75">
      <c r="D205" s="49" t="s">
        <v>446</v>
      </c>
    </row>
    <row r="206" spans="1:11" s="5" customFormat="1" ht="15.75">
      <c r="D206" s="85" t="s">
        <v>0</v>
      </c>
      <c r="E206" s="86"/>
      <c r="F206" s="87"/>
      <c r="G206" s="119" t="s">
        <v>176</v>
      </c>
      <c r="H206" s="98"/>
      <c r="I206" s="98"/>
      <c r="J206" s="98"/>
      <c r="K206" s="98"/>
    </row>
    <row r="207" spans="1:11" s="5" customFormat="1">
      <c r="D207" s="129" t="s">
        <v>1</v>
      </c>
      <c r="E207" s="129" t="s">
        <v>3</v>
      </c>
      <c r="F207" s="130" t="s">
        <v>404</v>
      </c>
      <c r="G207" s="89"/>
      <c r="H207" s="100" t="s">
        <v>101</v>
      </c>
      <c r="I207" s="100" t="s">
        <v>101</v>
      </c>
      <c r="J207" s="100" t="s">
        <v>473</v>
      </c>
      <c r="K207" s="100" t="s">
        <v>451</v>
      </c>
    </row>
    <row r="208" spans="1:11" s="5" customFormat="1">
      <c r="D208" s="131" t="s">
        <v>2</v>
      </c>
      <c r="E208" s="131" t="s">
        <v>2</v>
      </c>
      <c r="F208" s="131" t="s">
        <v>405</v>
      </c>
      <c r="G208" s="90"/>
      <c r="H208" s="101" t="s">
        <v>183</v>
      </c>
      <c r="I208" s="101" t="s">
        <v>183</v>
      </c>
      <c r="J208" s="101"/>
      <c r="K208" s="101" t="s">
        <v>403</v>
      </c>
    </row>
    <row r="209" spans="1:11" s="49" customFormat="1" ht="12.75">
      <c r="D209" s="127">
        <v>1</v>
      </c>
      <c r="E209" s="128">
        <v>2</v>
      </c>
      <c r="F209" s="128">
        <v>3</v>
      </c>
      <c r="G209" s="128">
        <v>4</v>
      </c>
      <c r="H209" s="128">
        <v>5</v>
      </c>
      <c r="I209" s="128">
        <v>5</v>
      </c>
      <c r="J209" s="128">
        <v>6</v>
      </c>
      <c r="K209" s="128">
        <v>7</v>
      </c>
    </row>
    <row r="210" spans="1:11" s="10" customFormat="1">
      <c r="A210" s="6"/>
      <c r="B210" s="6"/>
      <c r="C210" s="7"/>
      <c r="D210" s="46"/>
      <c r="E210" s="8"/>
      <c r="F210" s="8">
        <v>1</v>
      </c>
      <c r="G210" s="8" t="s">
        <v>185</v>
      </c>
      <c r="H210" s="69">
        <f>SUM(H211+H216+H218+H229)</f>
        <v>7281000</v>
      </c>
      <c r="I210" s="69">
        <f>SUM(I211+I216+I218+I229)</f>
        <v>7281000</v>
      </c>
      <c r="J210" s="63">
        <f>SUM(J211+J216+J218+J229+J236)</f>
        <v>8999529.9800000004</v>
      </c>
      <c r="K210" s="63">
        <f>SUM(J210/(I210/100))</f>
        <v>123.6029388820217</v>
      </c>
    </row>
    <row r="211" spans="1:11" s="5" customFormat="1">
      <c r="A211" s="11"/>
      <c r="B211" s="11"/>
      <c r="C211" s="12"/>
      <c r="D211" s="18" t="s">
        <v>389</v>
      </c>
      <c r="E211" s="15"/>
      <c r="F211" s="15" t="s">
        <v>104</v>
      </c>
      <c r="G211" s="15" t="s">
        <v>406</v>
      </c>
      <c r="H211" s="70">
        <f>SUM(H212:H215)</f>
        <v>2459900</v>
      </c>
      <c r="I211" s="70">
        <f>SUM(I212:I215)</f>
        <v>2459900</v>
      </c>
      <c r="J211" s="64">
        <f>SUM(J212:J215)</f>
        <v>2632038.19</v>
      </c>
      <c r="K211" s="63">
        <f t="shared" ref="K211:K218" si="14">SUM(J211/(I211/100))</f>
        <v>106.99777186064473</v>
      </c>
    </row>
    <row r="212" spans="1:11" s="21" customFormat="1">
      <c r="A212" s="16"/>
      <c r="B212" s="16"/>
      <c r="C212" s="17"/>
      <c r="D212" s="18"/>
      <c r="E212" s="62" t="s">
        <v>344</v>
      </c>
      <c r="F212" s="20" t="s">
        <v>12</v>
      </c>
      <c r="G212" s="20" t="s">
        <v>407</v>
      </c>
      <c r="H212" s="71">
        <v>1877200</v>
      </c>
      <c r="I212" s="71">
        <v>1877200</v>
      </c>
      <c r="J212" s="65">
        <v>2150920.19</v>
      </c>
      <c r="K212" s="82">
        <f t="shared" si="14"/>
        <v>114.58130140634988</v>
      </c>
    </row>
    <row r="213" spans="1:11" s="21" customFormat="1">
      <c r="A213" s="16"/>
      <c r="B213" s="16"/>
      <c r="C213" s="17"/>
      <c r="D213" s="18"/>
      <c r="E213" s="62" t="s">
        <v>346</v>
      </c>
      <c r="F213" s="20" t="s">
        <v>135</v>
      </c>
      <c r="G213" s="20" t="s">
        <v>347</v>
      </c>
      <c r="H213" s="71">
        <v>452700</v>
      </c>
      <c r="I213" s="71">
        <v>452700</v>
      </c>
      <c r="J213" s="65">
        <v>340941.56</v>
      </c>
      <c r="K213" s="82">
        <f t="shared" si="14"/>
        <v>75.3129136293351</v>
      </c>
    </row>
    <row r="214" spans="1:11" s="21" customFormat="1">
      <c r="A214" s="16"/>
      <c r="B214" s="16"/>
      <c r="C214" s="17"/>
      <c r="D214" s="18"/>
      <c r="E214" s="62" t="s">
        <v>346</v>
      </c>
      <c r="F214" s="20" t="s">
        <v>137</v>
      </c>
      <c r="G214" s="20" t="s">
        <v>390</v>
      </c>
      <c r="H214" s="71">
        <v>100000</v>
      </c>
      <c r="I214" s="71">
        <v>100000</v>
      </c>
      <c r="J214" s="65">
        <v>98711.28</v>
      </c>
      <c r="K214" s="82">
        <f t="shared" si="14"/>
        <v>98.711280000000002</v>
      </c>
    </row>
    <row r="215" spans="1:11" s="21" customFormat="1">
      <c r="A215" s="16"/>
      <c r="B215" s="16"/>
      <c r="C215" s="17"/>
      <c r="D215" s="18"/>
      <c r="E215" s="62" t="s">
        <v>346</v>
      </c>
      <c r="F215" s="20" t="s">
        <v>226</v>
      </c>
      <c r="G215" s="20" t="s">
        <v>408</v>
      </c>
      <c r="H215" s="71">
        <v>30000</v>
      </c>
      <c r="I215" s="71">
        <v>30000</v>
      </c>
      <c r="J215" s="65">
        <v>41465.160000000003</v>
      </c>
      <c r="K215" s="82">
        <f t="shared" si="14"/>
        <v>138.21720000000002</v>
      </c>
    </row>
    <row r="216" spans="1:11" s="5" customFormat="1">
      <c r="A216" s="11"/>
      <c r="B216" s="11"/>
      <c r="C216" s="12"/>
      <c r="D216" s="18" t="s">
        <v>348</v>
      </c>
      <c r="E216" s="112"/>
      <c r="F216" s="15" t="s">
        <v>58</v>
      </c>
      <c r="G216" s="15" t="s">
        <v>349</v>
      </c>
      <c r="H216" s="70">
        <f t="shared" ref="H216:J216" si="15">SUM(H217)</f>
        <v>209000</v>
      </c>
      <c r="I216" s="70">
        <f t="shared" si="15"/>
        <v>209000</v>
      </c>
      <c r="J216" s="64">
        <f t="shared" si="15"/>
        <v>225138.33</v>
      </c>
      <c r="K216" s="63">
        <f t="shared" si="14"/>
        <v>107.7216889952153</v>
      </c>
    </row>
    <row r="217" spans="1:11" s="21" customFormat="1">
      <c r="A217" s="16"/>
      <c r="B217" s="16"/>
      <c r="C217" s="17"/>
      <c r="D217" s="18"/>
      <c r="E217" s="62" t="s">
        <v>421</v>
      </c>
      <c r="F217" s="20" t="s">
        <v>59</v>
      </c>
      <c r="G217" s="20" t="s">
        <v>351</v>
      </c>
      <c r="H217" s="71">
        <v>209000</v>
      </c>
      <c r="I217" s="71">
        <v>209000</v>
      </c>
      <c r="J217" s="65">
        <v>225138.33</v>
      </c>
      <c r="K217" s="82">
        <f t="shared" si="14"/>
        <v>107.7216889952153</v>
      </c>
    </row>
    <row r="218" spans="1:11" s="5" customFormat="1">
      <c r="A218" s="11"/>
      <c r="B218" s="11"/>
      <c r="C218" s="12"/>
      <c r="D218" s="18" t="s">
        <v>186</v>
      </c>
      <c r="E218" s="112"/>
      <c r="F218" s="15" t="s">
        <v>61</v>
      </c>
      <c r="G218" s="15" t="s">
        <v>187</v>
      </c>
      <c r="H218" s="70">
        <f>SUM(H219:H228)</f>
        <v>2135600</v>
      </c>
      <c r="I218" s="70">
        <f>SUM(I219:I228)</f>
        <v>2135600</v>
      </c>
      <c r="J218" s="64">
        <f>SUM(J219:J228)</f>
        <v>4009368.86</v>
      </c>
      <c r="K218" s="63">
        <f t="shared" si="14"/>
        <v>187.739691889867</v>
      </c>
    </row>
    <row r="219" spans="1:11" s="21" customFormat="1">
      <c r="A219" s="16"/>
      <c r="B219" s="16"/>
      <c r="C219" s="17"/>
      <c r="D219" s="18"/>
      <c r="E219" s="62" t="s">
        <v>188</v>
      </c>
      <c r="F219" s="20" t="s">
        <v>62</v>
      </c>
      <c r="G219" s="20" t="s">
        <v>189</v>
      </c>
      <c r="H219" s="71">
        <v>21000</v>
      </c>
      <c r="I219" s="71">
        <v>21000</v>
      </c>
      <c r="J219" s="65">
        <v>15854.01</v>
      </c>
      <c r="K219" s="63">
        <f t="shared" ref="K219:K224" si="16">SUM(J219/(I219/100))</f>
        <v>75.495285714285714</v>
      </c>
    </row>
    <row r="220" spans="1:11" s="21" customFormat="1">
      <c r="A220" s="16"/>
      <c r="B220" s="16"/>
      <c r="C220" s="17"/>
      <c r="D220" s="18"/>
      <c r="E220" s="62" t="s">
        <v>221</v>
      </c>
      <c r="F220" s="20" t="s">
        <v>144</v>
      </c>
      <c r="G220" s="20" t="s">
        <v>352</v>
      </c>
      <c r="H220" s="71">
        <v>333200</v>
      </c>
      <c r="I220" s="71">
        <v>333200</v>
      </c>
      <c r="J220" s="65">
        <v>476982.59</v>
      </c>
      <c r="K220" s="82">
        <f t="shared" si="16"/>
        <v>143.15203781512605</v>
      </c>
    </row>
    <row r="221" spans="1:11" s="21" customFormat="1">
      <c r="A221" s="16"/>
      <c r="B221" s="16"/>
      <c r="C221" s="17"/>
      <c r="D221" s="18"/>
      <c r="E221" s="62" t="s">
        <v>223</v>
      </c>
      <c r="F221" s="20" t="s">
        <v>353</v>
      </c>
      <c r="G221" s="20" t="s">
        <v>224</v>
      </c>
      <c r="H221" s="71">
        <v>992000</v>
      </c>
      <c r="I221" s="71">
        <v>992000</v>
      </c>
      <c r="J221" s="65">
        <v>1638562.11</v>
      </c>
      <c r="K221" s="82">
        <f t="shared" si="16"/>
        <v>165.17763205645161</v>
      </c>
    </row>
    <row r="222" spans="1:11" s="21" customFormat="1">
      <c r="A222" s="16"/>
      <c r="B222" s="16"/>
      <c r="C222" s="17"/>
      <c r="D222" s="18"/>
      <c r="E222" s="62" t="s">
        <v>354</v>
      </c>
      <c r="F222" s="20" t="s">
        <v>355</v>
      </c>
      <c r="G222" s="20" t="s">
        <v>356</v>
      </c>
      <c r="H222" s="71">
        <v>71000</v>
      </c>
      <c r="I222" s="71">
        <v>71000</v>
      </c>
      <c r="J222" s="65">
        <v>71009.41</v>
      </c>
      <c r="K222" s="82">
        <f t="shared" si="16"/>
        <v>100.01325352112677</v>
      </c>
    </row>
    <row r="223" spans="1:11" s="21" customFormat="1">
      <c r="A223" s="16"/>
      <c r="B223" s="16"/>
      <c r="C223" s="17"/>
      <c r="D223" s="18"/>
      <c r="E223" s="62" t="s">
        <v>257</v>
      </c>
      <c r="F223" s="20" t="s">
        <v>357</v>
      </c>
      <c r="G223" s="20" t="s">
        <v>409</v>
      </c>
      <c r="H223" s="71">
        <v>30000</v>
      </c>
      <c r="I223" s="71">
        <v>30000</v>
      </c>
      <c r="J223" s="65">
        <v>39935.57</v>
      </c>
      <c r="K223" s="82">
        <f t="shared" si="16"/>
        <v>133.11856666666665</v>
      </c>
    </row>
    <row r="224" spans="1:11" s="21" customFormat="1">
      <c r="A224" s="16"/>
      <c r="B224" s="16"/>
      <c r="C224" s="17"/>
      <c r="D224" s="18"/>
      <c r="E224" s="62" t="s">
        <v>257</v>
      </c>
      <c r="F224" s="20" t="s">
        <v>359</v>
      </c>
      <c r="G224" s="20" t="s">
        <v>259</v>
      </c>
      <c r="H224" s="71">
        <v>182000</v>
      </c>
      <c r="I224" s="71">
        <v>182000</v>
      </c>
      <c r="J224" s="65">
        <v>604461.82999999996</v>
      </c>
      <c r="K224" s="82">
        <f t="shared" si="16"/>
        <v>332.1218846153846</v>
      </c>
    </row>
    <row r="225" spans="1:11" s="21" customFormat="1">
      <c r="A225" s="16"/>
      <c r="B225" s="16"/>
      <c r="C225" s="17"/>
      <c r="D225" s="18"/>
      <c r="E225" s="62" t="s">
        <v>533</v>
      </c>
      <c r="F225" s="20"/>
      <c r="G225" s="20" t="s">
        <v>534</v>
      </c>
      <c r="H225" s="71"/>
      <c r="I225" s="71">
        <v>0</v>
      </c>
      <c r="J225" s="65">
        <v>4004</v>
      </c>
      <c r="K225" s="82"/>
    </row>
    <row r="226" spans="1:11" s="21" customFormat="1">
      <c r="A226" s="16"/>
      <c r="B226" s="16"/>
      <c r="C226" s="17"/>
      <c r="D226" s="18"/>
      <c r="E226" s="62" t="s">
        <v>225</v>
      </c>
      <c r="F226" s="20" t="s">
        <v>362</v>
      </c>
      <c r="G226" s="20" t="s">
        <v>360</v>
      </c>
      <c r="H226" s="71">
        <v>170000</v>
      </c>
      <c r="I226" s="71">
        <v>170000</v>
      </c>
      <c r="J226" s="65">
        <v>538578.03</v>
      </c>
      <c r="K226" s="82">
        <f>SUM(J226/(I226/100))</f>
        <v>316.81060588235295</v>
      </c>
    </row>
    <row r="227" spans="1:11" s="21" customFormat="1">
      <c r="A227" s="16"/>
      <c r="B227" s="16"/>
      <c r="C227" s="17"/>
      <c r="D227" s="18"/>
      <c r="E227" s="62" t="s">
        <v>361</v>
      </c>
      <c r="F227" s="20" t="s">
        <v>364</v>
      </c>
      <c r="G227" s="20" t="s">
        <v>410</v>
      </c>
      <c r="H227" s="71">
        <v>15000</v>
      </c>
      <c r="I227" s="71">
        <v>15000</v>
      </c>
      <c r="J227" s="65">
        <v>25306.87</v>
      </c>
      <c r="K227" s="82">
        <f>SUM(J227/(I227/100))</f>
        <v>168.71246666666667</v>
      </c>
    </row>
    <row r="228" spans="1:11" s="21" customFormat="1">
      <c r="A228" s="16"/>
      <c r="B228" s="16"/>
      <c r="C228" s="17"/>
      <c r="D228" s="18"/>
      <c r="E228" s="62" t="s">
        <v>190</v>
      </c>
      <c r="F228" s="20" t="s">
        <v>411</v>
      </c>
      <c r="G228" s="20" t="s">
        <v>191</v>
      </c>
      <c r="H228" s="71">
        <v>321400</v>
      </c>
      <c r="I228" s="71">
        <v>321400</v>
      </c>
      <c r="J228" s="65">
        <v>594674.43999999994</v>
      </c>
      <c r="K228" s="82">
        <f>SUM(J228/(I228/100))</f>
        <v>185.02627255756065</v>
      </c>
    </row>
    <row r="229" spans="1:11" s="5" customFormat="1">
      <c r="A229" s="11"/>
      <c r="B229" s="11"/>
      <c r="C229" s="12"/>
      <c r="D229" s="18" t="s">
        <v>197</v>
      </c>
      <c r="E229" s="112"/>
      <c r="F229" s="15" t="s">
        <v>365</v>
      </c>
      <c r="G229" s="15" t="s">
        <v>198</v>
      </c>
      <c r="H229" s="70">
        <f>SUM(H230:H235)</f>
        <v>2476500</v>
      </c>
      <c r="I229" s="70">
        <f>SUM(I230:I235)</f>
        <v>2476500</v>
      </c>
      <c r="J229" s="64">
        <f>SUM(J230:J235)</f>
        <v>2106537.33</v>
      </c>
      <c r="K229" s="63">
        <f t="shared" ref="K229:K239" si="17">SUM(J229/(I229/100))</f>
        <v>85.061067231980616</v>
      </c>
    </row>
    <row r="230" spans="1:11" s="21" customFormat="1">
      <c r="A230" s="16"/>
      <c r="B230" s="16"/>
      <c r="C230" s="17"/>
      <c r="D230" s="18"/>
      <c r="E230" s="62" t="s">
        <v>379</v>
      </c>
      <c r="F230" s="20" t="s">
        <v>366</v>
      </c>
      <c r="G230" s="20" t="s">
        <v>415</v>
      </c>
      <c r="H230" s="71">
        <v>140500</v>
      </c>
      <c r="I230" s="71">
        <v>140500</v>
      </c>
      <c r="J230" s="65">
        <v>57241.94</v>
      </c>
      <c r="K230" s="82">
        <f t="shared" si="17"/>
        <v>40.741594306049826</v>
      </c>
    </row>
    <row r="231" spans="1:11" s="21" customFormat="1">
      <c r="A231" s="16"/>
      <c r="B231" s="16"/>
      <c r="C231" s="17"/>
      <c r="D231" s="18"/>
      <c r="E231" s="62" t="s">
        <v>199</v>
      </c>
      <c r="F231" s="20" t="s">
        <v>368</v>
      </c>
      <c r="G231" s="20" t="s">
        <v>416</v>
      </c>
      <c r="H231" s="71">
        <v>1074000</v>
      </c>
      <c r="I231" s="71">
        <v>904000</v>
      </c>
      <c r="J231" s="65">
        <v>818171.13</v>
      </c>
      <c r="K231" s="82">
        <f t="shared" si="17"/>
        <v>90.505655973451326</v>
      </c>
    </row>
    <row r="232" spans="1:11" s="21" customFormat="1">
      <c r="A232" s="16"/>
      <c r="B232" s="16"/>
      <c r="C232" s="17"/>
      <c r="D232" s="18"/>
      <c r="E232" s="62" t="s">
        <v>273</v>
      </c>
      <c r="F232" s="20" t="s">
        <v>412</v>
      </c>
      <c r="G232" s="20" t="s">
        <v>417</v>
      </c>
      <c r="H232" s="71">
        <v>667000</v>
      </c>
      <c r="I232" s="71">
        <v>667000</v>
      </c>
      <c r="J232" s="65">
        <v>529573.78</v>
      </c>
      <c r="K232" s="82">
        <f t="shared" si="17"/>
        <v>79.396368815592211</v>
      </c>
    </row>
    <row r="233" spans="1:11" s="21" customFormat="1">
      <c r="A233" s="16"/>
      <c r="B233" s="16"/>
      <c r="C233" s="17"/>
      <c r="D233" s="18"/>
      <c r="E233" s="62" t="s">
        <v>203</v>
      </c>
      <c r="F233" s="20" t="s">
        <v>413</v>
      </c>
      <c r="G233" s="20" t="s">
        <v>418</v>
      </c>
      <c r="H233" s="71">
        <v>565000</v>
      </c>
      <c r="I233" s="71">
        <v>565000</v>
      </c>
      <c r="J233" s="65">
        <v>467036.59</v>
      </c>
      <c r="K233" s="82">
        <f t="shared" si="17"/>
        <v>82.661343362831857</v>
      </c>
    </row>
    <row r="234" spans="1:11" s="21" customFormat="1">
      <c r="A234" s="16"/>
      <c r="B234" s="16"/>
      <c r="C234" s="17"/>
      <c r="D234" s="18"/>
      <c r="E234" s="62" t="s">
        <v>538</v>
      </c>
      <c r="F234" s="20"/>
      <c r="G234" s="20" t="s">
        <v>539</v>
      </c>
      <c r="H234" s="71"/>
      <c r="I234" s="71">
        <v>170000</v>
      </c>
      <c r="J234" s="65">
        <v>211303.38</v>
      </c>
      <c r="K234" s="82">
        <f t="shared" si="17"/>
        <v>124.29610588235295</v>
      </c>
    </row>
    <row r="235" spans="1:11" s="21" customFormat="1">
      <c r="A235" s="16"/>
      <c r="B235" s="16"/>
      <c r="C235" s="17"/>
      <c r="D235" s="18"/>
      <c r="E235" s="62">
        <v>614800</v>
      </c>
      <c r="F235" s="20" t="s">
        <v>414</v>
      </c>
      <c r="G235" s="20" t="s">
        <v>419</v>
      </c>
      <c r="H235" s="71">
        <v>30000</v>
      </c>
      <c r="I235" s="71">
        <v>30000</v>
      </c>
      <c r="J235" s="65">
        <v>23210.51</v>
      </c>
      <c r="K235" s="84">
        <f t="shared" si="17"/>
        <v>77.36836666666666</v>
      </c>
    </row>
    <row r="236" spans="1:11" s="5" customFormat="1">
      <c r="A236" s="11"/>
      <c r="B236" s="11"/>
      <c r="C236" s="12"/>
      <c r="D236" s="13"/>
      <c r="E236" s="112"/>
      <c r="F236" s="15"/>
      <c r="G236" s="15" t="s">
        <v>535</v>
      </c>
      <c r="H236" s="70"/>
      <c r="I236" s="70">
        <v>0</v>
      </c>
      <c r="J236" s="64">
        <v>26447.27</v>
      </c>
      <c r="K236" s="63"/>
    </row>
    <row r="237" spans="1:11" s="5" customFormat="1">
      <c r="A237" s="11"/>
      <c r="B237" s="11"/>
      <c r="C237" s="12"/>
      <c r="D237" s="18" t="s">
        <v>323</v>
      </c>
      <c r="E237" s="112"/>
      <c r="F237" s="15" t="s">
        <v>420</v>
      </c>
      <c r="G237" s="15" t="s">
        <v>324</v>
      </c>
      <c r="H237" s="70">
        <f>SUM(H238+H239)</f>
        <v>713000</v>
      </c>
      <c r="I237" s="70">
        <f>SUM(I238+I239)</f>
        <v>713000</v>
      </c>
      <c r="J237" s="64">
        <f>SUM(J238+J239)</f>
        <v>173137.19999999998</v>
      </c>
      <c r="K237" s="63">
        <f t="shared" si="17"/>
        <v>24.282917251051892</v>
      </c>
    </row>
    <row r="238" spans="1:11" s="21" customFormat="1">
      <c r="A238" s="16"/>
      <c r="B238" s="16"/>
      <c r="C238" s="17"/>
      <c r="D238" s="18"/>
      <c r="E238" s="62" t="s">
        <v>382</v>
      </c>
      <c r="F238" s="20" t="s">
        <v>69</v>
      </c>
      <c r="G238" s="20" t="s">
        <v>422</v>
      </c>
      <c r="H238" s="71">
        <v>55000</v>
      </c>
      <c r="I238" s="71">
        <v>55000</v>
      </c>
      <c r="J238" s="65">
        <v>29018.93</v>
      </c>
      <c r="K238" s="82">
        <f t="shared" si="17"/>
        <v>52.761690909090909</v>
      </c>
    </row>
    <row r="239" spans="1:11" s="5" customFormat="1">
      <c r="A239" s="11"/>
      <c r="B239" s="11"/>
      <c r="C239" s="12"/>
      <c r="D239" s="18"/>
      <c r="E239" s="62" t="s">
        <v>325</v>
      </c>
      <c r="F239" s="20" t="s">
        <v>212</v>
      </c>
      <c r="G239" s="20" t="s">
        <v>423</v>
      </c>
      <c r="H239" s="71">
        <v>658000</v>
      </c>
      <c r="I239" s="71">
        <v>658000</v>
      </c>
      <c r="J239" s="65">
        <v>144118.26999999999</v>
      </c>
      <c r="K239" s="63">
        <f t="shared" si="17"/>
        <v>21.9024726443769</v>
      </c>
    </row>
    <row r="240" spans="1:11">
      <c r="G240" s="35">
        <v>4</v>
      </c>
      <c r="H240" s="81"/>
      <c r="I240" s="81"/>
      <c r="J240" s="78"/>
      <c r="K240" s="78"/>
    </row>
    <row r="241" spans="1:11">
      <c r="G241" s="35"/>
      <c r="H241" s="81"/>
      <c r="I241" s="81"/>
      <c r="J241" s="78"/>
      <c r="K241" s="78"/>
    </row>
    <row r="242" spans="1:11">
      <c r="G242" s="35"/>
      <c r="H242" s="81"/>
      <c r="I242" s="81"/>
      <c r="J242" s="78"/>
      <c r="K242" s="78"/>
    </row>
    <row r="243" spans="1:11">
      <c r="H243" s="81"/>
      <c r="I243" s="81"/>
      <c r="J243" s="78"/>
      <c r="K243" s="78"/>
    </row>
    <row r="244" spans="1:11" s="1" customFormat="1" ht="12.75">
      <c r="D244" s="127">
        <v>1</v>
      </c>
      <c r="E244" s="127">
        <v>2</v>
      </c>
      <c r="F244" s="127">
        <v>3</v>
      </c>
      <c r="G244" s="127">
        <v>4</v>
      </c>
      <c r="H244" s="136">
        <v>5</v>
      </c>
      <c r="I244" s="136">
        <v>5</v>
      </c>
      <c r="J244" s="136">
        <v>6</v>
      </c>
      <c r="K244" s="136">
        <v>7</v>
      </c>
    </row>
    <row r="245" spans="1:11" s="5" customFormat="1">
      <c r="A245" s="11"/>
      <c r="B245" s="11"/>
      <c r="C245" s="12"/>
      <c r="D245" s="18" t="s">
        <v>208</v>
      </c>
      <c r="E245" s="15"/>
      <c r="F245" s="15">
        <v>3</v>
      </c>
      <c r="G245" s="27" t="s">
        <v>209</v>
      </c>
      <c r="H245" s="70">
        <f>SUM(H246:H249)</f>
        <v>1458000</v>
      </c>
      <c r="I245" s="70">
        <f>SUM(I246:I249)</f>
        <v>1458000</v>
      </c>
      <c r="J245" s="64">
        <f>SUM(J246:J249)</f>
        <v>690321.26</v>
      </c>
      <c r="K245" s="83">
        <f>SUM(J245/(I245/100))</f>
        <v>47.347137174211248</v>
      </c>
    </row>
    <row r="246" spans="1:11" s="21" customFormat="1">
      <c r="A246" s="16"/>
      <c r="B246" s="16"/>
      <c r="C246" s="17"/>
      <c r="D246" s="18"/>
      <c r="E246" s="62" t="s">
        <v>424</v>
      </c>
      <c r="F246" s="20" t="s">
        <v>99</v>
      </c>
      <c r="G246" s="20" t="s">
        <v>428</v>
      </c>
      <c r="H246" s="71">
        <v>20000</v>
      </c>
      <c r="I246" s="71">
        <v>20000</v>
      </c>
      <c r="J246" s="65">
        <v>60000</v>
      </c>
      <c r="K246" s="82">
        <f t="shared" ref="K246:K253" si="18">SUM(J246/(I246/100))</f>
        <v>300</v>
      </c>
    </row>
    <row r="247" spans="1:11" s="21" customFormat="1">
      <c r="A247" s="16"/>
      <c r="B247" s="16"/>
      <c r="C247" s="17"/>
      <c r="D247" s="18"/>
      <c r="E247" s="62" t="s">
        <v>427</v>
      </c>
      <c r="F247" s="20" t="s">
        <v>384</v>
      </c>
      <c r="G247" s="20" t="s">
        <v>371</v>
      </c>
      <c r="H247" s="71">
        <v>48000</v>
      </c>
      <c r="I247" s="71">
        <v>48000</v>
      </c>
      <c r="J247" s="65">
        <v>0</v>
      </c>
      <c r="K247" s="82">
        <f t="shared" si="18"/>
        <v>0</v>
      </c>
    </row>
    <row r="248" spans="1:11" s="21" customFormat="1">
      <c r="A248" s="16"/>
      <c r="B248" s="16"/>
      <c r="C248" s="17"/>
      <c r="D248" s="18"/>
      <c r="E248" s="62" t="s">
        <v>232</v>
      </c>
      <c r="F248" s="20" t="s">
        <v>425</v>
      </c>
      <c r="G248" s="20" t="s">
        <v>429</v>
      </c>
      <c r="H248" s="71">
        <v>50000</v>
      </c>
      <c r="I248" s="71">
        <v>50000</v>
      </c>
      <c r="J248" s="65">
        <v>0</v>
      </c>
      <c r="K248" s="82">
        <f t="shared" si="18"/>
        <v>0</v>
      </c>
    </row>
    <row r="249" spans="1:11" s="21" customFormat="1">
      <c r="A249" s="16"/>
      <c r="B249" s="16"/>
      <c r="C249" s="17"/>
      <c r="D249" s="18"/>
      <c r="E249" s="62" t="s">
        <v>210</v>
      </c>
      <c r="F249" s="20" t="s">
        <v>426</v>
      </c>
      <c r="G249" s="20" t="s">
        <v>430</v>
      </c>
      <c r="H249" s="71">
        <v>1340000</v>
      </c>
      <c r="I249" s="71">
        <v>1340000</v>
      </c>
      <c r="J249" s="65">
        <v>630321.26</v>
      </c>
      <c r="K249" s="82">
        <f t="shared" si="18"/>
        <v>47.038899999999998</v>
      </c>
    </row>
    <row r="250" spans="1:11" s="5" customFormat="1">
      <c r="A250" s="11"/>
      <c r="B250" s="11"/>
      <c r="C250" s="12"/>
      <c r="D250" s="13"/>
      <c r="E250" s="15"/>
      <c r="F250" s="15">
        <v>4</v>
      </c>
      <c r="G250" s="27" t="s">
        <v>434</v>
      </c>
      <c r="H250" s="70">
        <v>200000</v>
      </c>
      <c r="I250" s="70">
        <v>200000</v>
      </c>
      <c r="J250" s="64">
        <v>194544.23</v>
      </c>
      <c r="K250" s="83">
        <f>SUM(J250/(I250/100))</f>
        <v>97.272114999999999</v>
      </c>
    </row>
    <row r="251" spans="1:11" s="5" customFormat="1">
      <c r="A251" s="11"/>
      <c r="B251" s="11"/>
      <c r="C251" s="12"/>
      <c r="D251" s="13"/>
      <c r="E251" s="15"/>
      <c r="F251" s="15">
        <v>5</v>
      </c>
      <c r="G251" s="15" t="s">
        <v>431</v>
      </c>
      <c r="H251" s="70">
        <v>400000</v>
      </c>
      <c r="I251" s="70">
        <v>400000</v>
      </c>
      <c r="J251" s="64">
        <v>0</v>
      </c>
      <c r="K251" s="63">
        <f>SUM(J251/(I251/100))</f>
        <v>0</v>
      </c>
    </row>
    <row r="252" spans="1:11" s="5" customFormat="1">
      <c r="A252" s="11"/>
      <c r="B252" s="11"/>
      <c r="C252" s="12"/>
      <c r="D252" s="13"/>
      <c r="E252" s="15"/>
      <c r="F252" s="15">
        <v>6</v>
      </c>
      <c r="G252" s="15" t="s">
        <v>432</v>
      </c>
      <c r="H252" s="70">
        <v>40000</v>
      </c>
      <c r="I252" s="70">
        <v>40000</v>
      </c>
      <c r="J252" s="64">
        <v>34291.449999999997</v>
      </c>
      <c r="K252" s="63">
        <f t="shared" si="18"/>
        <v>85.728624999999994</v>
      </c>
    </row>
    <row r="253" spans="1:11" s="5" customFormat="1">
      <c r="A253" s="11"/>
      <c r="B253" s="11"/>
      <c r="C253" s="12"/>
      <c r="D253" s="92"/>
      <c r="E253" s="91"/>
      <c r="F253" s="91"/>
      <c r="G253" s="91" t="s">
        <v>433</v>
      </c>
      <c r="H253" s="93">
        <f>SUM(H210+H237+H245+H250+H251+H252)</f>
        <v>10092000</v>
      </c>
      <c r="I253" s="93">
        <f>SUM(I210+I237+I245+I250+I251+I252)</f>
        <v>10092000</v>
      </c>
      <c r="J253" s="94">
        <f>SUM(J210+J237+J245+J250+J251+J252)</f>
        <v>10091824.119999999</v>
      </c>
      <c r="K253" s="95">
        <f t="shared" si="18"/>
        <v>99.998257233452236</v>
      </c>
    </row>
    <row r="257" spans="1:11" s="5" customFormat="1">
      <c r="A257" s="48"/>
      <c r="B257" s="48"/>
      <c r="C257" s="48"/>
      <c r="D257" s="48"/>
      <c r="F257" s="49" t="s">
        <v>447</v>
      </c>
      <c r="G257" s="49"/>
      <c r="H257" s="48"/>
      <c r="I257" s="48"/>
      <c r="J257" s="48"/>
      <c r="K257" s="48"/>
    </row>
    <row r="258" spans="1:11">
      <c r="F258" s="87"/>
      <c r="G258" s="88" t="s">
        <v>435</v>
      </c>
      <c r="H258" s="98"/>
      <c r="I258" s="98"/>
      <c r="J258" s="98"/>
      <c r="K258" s="98"/>
    </row>
    <row r="259" spans="1:11">
      <c r="F259" s="130" t="s">
        <v>404</v>
      </c>
      <c r="G259" s="89"/>
      <c r="H259" s="100" t="s">
        <v>101</v>
      </c>
      <c r="I259" s="100" t="s">
        <v>101</v>
      </c>
      <c r="J259" s="100" t="s">
        <v>473</v>
      </c>
      <c r="K259" s="100" t="s">
        <v>451</v>
      </c>
    </row>
    <row r="260" spans="1:11">
      <c r="F260" s="131" t="s">
        <v>405</v>
      </c>
      <c r="G260" s="90"/>
      <c r="H260" s="101" t="s">
        <v>183</v>
      </c>
      <c r="I260" s="101" t="s">
        <v>183</v>
      </c>
      <c r="J260" s="101"/>
      <c r="K260" s="101" t="s">
        <v>403</v>
      </c>
    </row>
    <row r="261" spans="1:11">
      <c r="F261" s="137">
        <v>1</v>
      </c>
      <c r="G261" s="47" t="s">
        <v>436</v>
      </c>
      <c r="H261" s="113">
        <v>82800</v>
      </c>
      <c r="I261" s="113">
        <v>82800</v>
      </c>
      <c r="J261" s="114">
        <v>155994.85</v>
      </c>
      <c r="K261" s="82">
        <f t="shared" ref="K261:K269" si="19">SUM(J261/(I261/100))</f>
        <v>188.399577294686</v>
      </c>
    </row>
    <row r="262" spans="1:11">
      <c r="F262" s="20">
        <v>2</v>
      </c>
      <c r="G262" s="15" t="s">
        <v>437</v>
      </c>
      <c r="H262" s="71">
        <v>974000</v>
      </c>
      <c r="I262" s="71">
        <v>974000</v>
      </c>
      <c r="J262" s="65">
        <v>566924.82999999996</v>
      </c>
      <c r="K262" s="82">
        <f t="shared" si="19"/>
        <v>58.20583470225872</v>
      </c>
    </row>
    <row r="263" spans="1:11">
      <c r="F263" s="20">
        <v>3</v>
      </c>
      <c r="G263" s="15" t="s">
        <v>441</v>
      </c>
      <c r="H263" s="71">
        <v>2586000</v>
      </c>
      <c r="I263" s="71">
        <v>2586000</v>
      </c>
      <c r="J263" s="65">
        <v>3073255.59</v>
      </c>
      <c r="K263" s="82">
        <f t="shared" si="19"/>
        <v>118.84205684454756</v>
      </c>
    </row>
    <row r="264" spans="1:11">
      <c r="F264" s="20">
        <v>4</v>
      </c>
      <c r="G264" s="15" t="s">
        <v>440</v>
      </c>
      <c r="H264" s="71">
        <v>2518600</v>
      </c>
      <c r="I264" s="71">
        <v>2518600</v>
      </c>
      <c r="J264" s="65">
        <v>2358469.7400000002</v>
      </c>
      <c r="K264" s="82">
        <f t="shared" si="19"/>
        <v>93.64209243230367</v>
      </c>
    </row>
    <row r="265" spans="1:11">
      <c r="F265" s="20">
        <v>5</v>
      </c>
      <c r="G265" s="15" t="s">
        <v>438</v>
      </c>
      <c r="H265" s="71">
        <v>627500</v>
      </c>
      <c r="I265" s="71">
        <v>627500</v>
      </c>
      <c r="J265" s="65">
        <v>530385</v>
      </c>
      <c r="K265" s="82">
        <f t="shared" si="19"/>
        <v>84.52350597609562</v>
      </c>
    </row>
    <row r="266" spans="1:11">
      <c r="F266" s="20">
        <v>6</v>
      </c>
      <c r="G266" s="15" t="s">
        <v>439</v>
      </c>
      <c r="H266" s="71">
        <v>2909200</v>
      </c>
      <c r="I266" s="71">
        <v>2909200</v>
      </c>
      <c r="J266" s="65">
        <v>3067349.08</v>
      </c>
      <c r="K266" s="82">
        <f t="shared" si="19"/>
        <v>105.43617076859618</v>
      </c>
    </row>
    <row r="267" spans="1:11">
      <c r="F267" s="20">
        <v>7</v>
      </c>
      <c r="G267" s="15" t="s">
        <v>442</v>
      </c>
      <c r="H267" s="71">
        <v>245000</v>
      </c>
      <c r="I267" s="71">
        <v>245000</v>
      </c>
      <c r="J267" s="65">
        <v>222399.58</v>
      </c>
      <c r="K267" s="82">
        <f t="shared" si="19"/>
        <v>90.775338775510193</v>
      </c>
    </row>
    <row r="268" spans="1:11">
      <c r="F268" s="20">
        <v>8</v>
      </c>
      <c r="G268" s="15" t="s">
        <v>443</v>
      </c>
      <c r="H268" s="71">
        <v>145000</v>
      </c>
      <c r="I268" s="71">
        <v>145000</v>
      </c>
      <c r="J268" s="65">
        <v>115299.15</v>
      </c>
      <c r="K268" s="82">
        <f t="shared" si="19"/>
        <v>79.516655172413792</v>
      </c>
    </row>
    <row r="269" spans="1:11">
      <c r="F269" s="20">
        <v>9</v>
      </c>
      <c r="G269" s="15" t="s">
        <v>444</v>
      </c>
      <c r="H269" s="71">
        <v>3900</v>
      </c>
      <c r="I269" s="71">
        <v>3900</v>
      </c>
      <c r="J269" s="65">
        <v>1746.3</v>
      </c>
      <c r="K269" s="82">
        <f t="shared" si="19"/>
        <v>44.776923076923076</v>
      </c>
    </row>
    <row r="270" spans="1:11" s="5" customFormat="1">
      <c r="A270" s="48"/>
      <c r="B270" s="48"/>
      <c r="C270" s="48"/>
      <c r="D270" s="48"/>
      <c r="F270" s="91"/>
      <c r="G270" s="91" t="s">
        <v>433</v>
      </c>
      <c r="H270" s="93">
        <f>SUM(H261:H269)</f>
        <v>10092000</v>
      </c>
      <c r="I270" s="93">
        <f>SUM(I261:I269)</f>
        <v>10092000</v>
      </c>
      <c r="J270" s="94">
        <f>SUM(J261:J269)</f>
        <v>10091824.120000001</v>
      </c>
      <c r="K270" s="115">
        <f t="shared" ref="K270" si="20">SUM(J270/(I270/100))</f>
        <v>99.99825723345225</v>
      </c>
    </row>
    <row r="276" spans="1:11">
      <c r="G276" s="35">
        <v>5</v>
      </c>
    </row>
    <row r="277" spans="1:11">
      <c r="G277" s="35"/>
    </row>
    <row r="279" spans="1:11" s="49" customFormat="1" ht="12.75">
      <c r="A279" s="49" t="s">
        <v>448</v>
      </c>
    </row>
    <row r="281" spans="1:11" ht="15.75">
      <c r="A281" s="99" t="s">
        <v>172</v>
      </c>
      <c r="B281" s="99" t="s">
        <v>173</v>
      </c>
      <c r="C281" s="99"/>
      <c r="D281" s="138" t="s">
        <v>174</v>
      </c>
      <c r="E281" s="139" t="s">
        <v>175</v>
      </c>
      <c r="F281" s="99"/>
      <c r="G281" s="119" t="s">
        <v>176</v>
      </c>
      <c r="H281" s="98"/>
      <c r="I281" s="98"/>
      <c r="J281" s="98"/>
      <c r="K281" s="98"/>
    </row>
    <row r="282" spans="1:11">
      <c r="A282" s="100" t="s">
        <v>177</v>
      </c>
      <c r="B282" s="100" t="s">
        <v>178</v>
      </c>
      <c r="C282" s="100" t="s">
        <v>179</v>
      </c>
      <c r="D282" s="99" t="s">
        <v>1</v>
      </c>
      <c r="E282" s="99" t="s">
        <v>3</v>
      </c>
      <c r="F282" s="100" t="s">
        <v>180</v>
      </c>
      <c r="G282" s="100"/>
      <c r="H282" s="100" t="s">
        <v>101</v>
      </c>
      <c r="I282" s="100" t="s">
        <v>101</v>
      </c>
      <c r="J282" s="100" t="s">
        <v>473</v>
      </c>
      <c r="K282" s="100" t="s">
        <v>451</v>
      </c>
    </row>
    <row r="283" spans="1:11">
      <c r="A283" s="101"/>
      <c r="B283" s="101" t="s">
        <v>181</v>
      </c>
      <c r="C283" s="101"/>
      <c r="D283" s="101" t="s">
        <v>2</v>
      </c>
      <c r="E283" s="101" t="s">
        <v>2</v>
      </c>
      <c r="F283" s="101" t="s">
        <v>182</v>
      </c>
      <c r="G283" s="101"/>
      <c r="H283" s="101" t="s">
        <v>183</v>
      </c>
      <c r="I283" s="101" t="s">
        <v>183</v>
      </c>
      <c r="J283" s="101"/>
      <c r="K283" s="101" t="s">
        <v>403</v>
      </c>
    </row>
    <row r="284" spans="1:11" s="5" customFormat="1" ht="15.75">
      <c r="A284" s="20">
        <v>100</v>
      </c>
      <c r="B284" s="20">
        <v>111</v>
      </c>
      <c r="C284" s="20"/>
      <c r="D284" s="14"/>
      <c r="E284" s="57"/>
      <c r="F284" s="15"/>
      <c r="G284" s="140" t="s">
        <v>184</v>
      </c>
      <c r="H284" s="14"/>
      <c r="I284" s="14"/>
      <c r="J284" s="14"/>
      <c r="K284" s="14"/>
    </row>
    <row r="285" spans="1:11" s="5" customFormat="1">
      <c r="A285" s="20"/>
      <c r="B285" s="20"/>
      <c r="C285" s="20"/>
      <c r="D285" s="14"/>
      <c r="E285" s="57"/>
      <c r="F285" s="15">
        <v>1</v>
      </c>
      <c r="G285" s="15" t="s">
        <v>185</v>
      </c>
      <c r="H285" s="70">
        <f>SUM(H286)</f>
        <v>42800</v>
      </c>
      <c r="I285" s="70">
        <f>SUM(I286)</f>
        <v>42800</v>
      </c>
      <c r="J285" s="64">
        <f>SUM(J286)</f>
        <v>121703.4</v>
      </c>
      <c r="K285" s="39">
        <f>SUM(J285/(I285/100))</f>
        <v>284.35373831775701</v>
      </c>
    </row>
    <row r="286" spans="1:11" s="5" customFormat="1">
      <c r="A286" s="20"/>
      <c r="B286" s="20"/>
      <c r="C286" s="20"/>
      <c r="D286" s="14" t="s">
        <v>186</v>
      </c>
      <c r="E286" s="57"/>
      <c r="F286" s="15" t="s">
        <v>104</v>
      </c>
      <c r="G286" s="15" t="s">
        <v>187</v>
      </c>
      <c r="H286" s="70">
        <f>SUM(H287+H288)</f>
        <v>42800</v>
      </c>
      <c r="I286" s="70">
        <f>SUM(I287+I288)</f>
        <v>42800</v>
      </c>
      <c r="J286" s="64">
        <f>SUM(J287+J288)</f>
        <v>121703.4</v>
      </c>
      <c r="K286" s="39">
        <f t="shared" ref="K286:K290" si="21">SUM(J286/(I286/100))</f>
        <v>284.35373831775701</v>
      </c>
    </row>
    <row r="287" spans="1:11">
      <c r="A287" s="20"/>
      <c r="B287" s="20"/>
      <c r="C287" s="20">
        <v>110</v>
      </c>
      <c r="D287" s="19"/>
      <c r="E287" s="62" t="s">
        <v>188</v>
      </c>
      <c r="F287" s="20" t="s">
        <v>12</v>
      </c>
      <c r="G287" s="20" t="s">
        <v>189</v>
      </c>
      <c r="H287" s="71">
        <v>2800</v>
      </c>
      <c r="I287" s="71">
        <v>2800</v>
      </c>
      <c r="J287" s="65">
        <v>3605.01</v>
      </c>
      <c r="K287" s="39">
        <f t="shared" si="21"/>
        <v>128.75035714285715</v>
      </c>
    </row>
    <row r="288" spans="1:11">
      <c r="A288" s="20"/>
      <c r="B288" s="20"/>
      <c r="C288" s="20">
        <v>110</v>
      </c>
      <c r="D288" s="19"/>
      <c r="E288" s="62" t="s">
        <v>190</v>
      </c>
      <c r="F288" s="20" t="s">
        <v>135</v>
      </c>
      <c r="G288" s="20" t="s">
        <v>191</v>
      </c>
      <c r="H288" s="71">
        <v>40000</v>
      </c>
      <c r="I288" s="71">
        <v>40000</v>
      </c>
      <c r="J288" s="65">
        <v>118098.39</v>
      </c>
      <c r="K288" s="39">
        <f t="shared" si="21"/>
        <v>295.24597499999999</v>
      </c>
    </row>
    <row r="289" spans="1:11" s="5" customFormat="1">
      <c r="A289" s="20"/>
      <c r="B289" s="20"/>
      <c r="C289" s="20">
        <v>110</v>
      </c>
      <c r="D289" s="14"/>
      <c r="E289" s="57"/>
      <c r="F289" s="15">
        <v>2</v>
      </c>
      <c r="G289" s="15" t="s">
        <v>192</v>
      </c>
      <c r="H289" s="70">
        <v>40000</v>
      </c>
      <c r="I289" s="70">
        <v>40000</v>
      </c>
      <c r="J289" s="64">
        <v>34291.449999999997</v>
      </c>
      <c r="K289" s="39">
        <f t="shared" si="21"/>
        <v>85.728624999999994</v>
      </c>
    </row>
    <row r="290" spans="1:11" s="5" customFormat="1">
      <c r="A290" s="96"/>
      <c r="B290" s="96"/>
      <c r="C290" s="96"/>
      <c r="D290" s="96"/>
      <c r="E290" s="102"/>
      <c r="F290" s="91"/>
      <c r="G290" s="91" t="s">
        <v>193</v>
      </c>
      <c r="H290" s="94">
        <f>SUM(H285+H289)</f>
        <v>82800</v>
      </c>
      <c r="I290" s="94">
        <f>SUM(I285+I289)</f>
        <v>82800</v>
      </c>
      <c r="J290" s="94">
        <f>SUM(J285+J289)</f>
        <v>155994.84999999998</v>
      </c>
      <c r="K290" s="108">
        <f t="shared" si="21"/>
        <v>188.39957729468597</v>
      </c>
    </row>
    <row r="291" spans="1:11" ht="15.75">
      <c r="A291" s="99" t="s">
        <v>172</v>
      </c>
      <c r="B291" s="99" t="s">
        <v>173</v>
      </c>
      <c r="C291" s="99"/>
      <c r="D291" s="138" t="s">
        <v>174</v>
      </c>
      <c r="E291" s="139" t="s">
        <v>175</v>
      </c>
      <c r="F291" s="99"/>
      <c r="G291" s="119" t="s">
        <v>176</v>
      </c>
      <c r="H291" s="98"/>
      <c r="I291" s="98"/>
      <c r="J291" s="98"/>
      <c r="K291" s="98"/>
    </row>
    <row r="292" spans="1:11">
      <c r="A292" s="100" t="s">
        <v>177</v>
      </c>
      <c r="B292" s="100" t="s">
        <v>178</v>
      </c>
      <c r="C292" s="100" t="s">
        <v>179</v>
      </c>
      <c r="D292" s="99" t="s">
        <v>1</v>
      </c>
      <c r="E292" s="99" t="s">
        <v>3</v>
      </c>
      <c r="F292" s="100" t="s">
        <v>180</v>
      </c>
      <c r="G292" s="100"/>
      <c r="H292" s="100" t="s">
        <v>101</v>
      </c>
      <c r="I292" s="100" t="s">
        <v>101</v>
      </c>
      <c r="J292" s="100" t="s">
        <v>473</v>
      </c>
      <c r="K292" s="100" t="s">
        <v>451</v>
      </c>
    </row>
    <row r="293" spans="1:11">
      <c r="A293" s="101"/>
      <c r="B293" s="101" t="s">
        <v>181</v>
      </c>
      <c r="C293" s="101"/>
      <c r="D293" s="101" t="s">
        <v>2</v>
      </c>
      <c r="E293" s="101" t="s">
        <v>2</v>
      </c>
      <c r="F293" s="101" t="s">
        <v>182</v>
      </c>
      <c r="G293" s="101"/>
      <c r="H293" s="101" t="s">
        <v>183</v>
      </c>
      <c r="I293" s="101" t="s">
        <v>183</v>
      </c>
      <c r="J293" s="101"/>
      <c r="K293" s="101" t="s">
        <v>403</v>
      </c>
    </row>
    <row r="294" spans="1:11" ht="15.75">
      <c r="A294" s="29">
        <v>100</v>
      </c>
      <c r="B294" s="29">
        <v>121</v>
      </c>
      <c r="C294" s="29"/>
      <c r="D294" s="3"/>
      <c r="E294" s="51"/>
      <c r="F294" s="29"/>
      <c r="G294" s="146" t="s">
        <v>194</v>
      </c>
      <c r="H294" s="3"/>
      <c r="I294" s="3"/>
      <c r="J294" s="3"/>
      <c r="K294" s="3"/>
    </row>
    <row r="295" spans="1:11" ht="15.75">
      <c r="A295" s="54"/>
      <c r="B295" s="54"/>
      <c r="C295" s="54"/>
      <c r="D295" s="4"/>
      <c r="E295" s="52"/>
      <c r="F295" s="54"/>
      <c r="G295" s="147" t="s">
        <v>195</v>
      </c>
      <c r="H295" s="4"/>
      <c r="I295" s="4"/>
      <c r="J295" s="4"/>
      <c r="K295" s="4"/>
    </row>
    <row r="296" spans="1:11" s="5" customFormat="1">
      <c r="A296" s="15"/>
      <c r="B296" s="15"/>
      <c r="C296" s="15"/>
      <c r="D296" s="14"/>
      <c r="E296" s="57"/>
      <c r="F296" s="15">
        <v>1</v>
      </c>
      <c r="G296" s="15" t="s">
        <v>185</v>
      </c>
      <c r="H296" s="70">
        <f>SUM(H297+H305)</f>
        <v>309000</v>
      </c>
      <c r="I296" s="70">
        <f>SUM(I297+I305)</f>
        <v>309000</v>
      </c>
      <c r="J296" s="64">
        <f>SUM(J297+J305)</f>
        <v>361880.60000000003</v>
      </c>
      <c r="K296" s="39">
        <f t="shared" ref="K296:K315" si="22">SUM(J296/(I296/100))</f>
        <v>117.11346278317153</v>
      </c>
    </row>
    <row r="297" spans="1:11" s="5" customFormat="1">
      <c r="A297" s="15"/>
      <c r="B297" s="15"/>
      <c r="C297" s="15"/>
      <c r="D297" s="14" t="s">
        <v>186</v>
      </c>
      <c r="E297" s="57"/>
      <c r="F297" s="15" t="s">
        <v>104</v>
      </c>
      <c r="G297" s="15" t="s">
        <v>187</v>
      </c>
      <c r="H297" s="70">
        <f>SUM(H298+H303+H304)</f>
        <v>39000</v>
      </c>
      <c r="I297" s="70">
        <f>SUM(I298+I303+I304)</f>
        <v>39000</v>
      </c>
      <c r="J297" s="64">
        <f>SUM(J298:J304)</f>
        <v>109204.23</v>
      </c>
      <c r="K297" s="39">
        <f t="shared" si="22"/>
        <v>280.01084615384616</v>
      </c>
    </row>
    <row r="298" spans="1:11">
      <c r="A298" s="20"/>
      <c r="B298" s="20"/>
      <c r="C298" s="20">
        <v>110</v>
      </c>
      <c r="D298" s="19"/>
      <c r="E298" s="62" t="s">
        <v>188</v>
      </c>
      <c r="F298" s="20" t="s">
        <v>12</v>
      </c>
      <c r="G298" s="20" t="s">
        <v>189</v>
      </c>
      <c r="H298" s="71">
        <v>2000</v>
      </c>
      <c r="I298" s="71">
        <v>2000</v>
      </c>
      <c r="J298" s="65">
        <v>370</v>
      </c>
      <c r="K298" s="39">
        <f t="shared" si="22"/>
        <v>18.5</v>
      </c>
    </row>
    <row r="299" spans="1:11">
      <c r="A299" s="20"/>
      <c r="B299" s="20"/>
      <c r="C299" s="20">
        <v>110</v>
      </c>
      <c r="D299" s="19"/>
      <c r="E299" s="62" t="s">
        <v>221</v>
      </c>
      <c r="F299" s="20"/>
      <c r="G299" s="20" t="s">
        <v>352</v>
      </c>
      <c r="H299" s="71">
        <v>80000</v>
      </c>
      <c r="I299" s="71">
        <v>0</v>
      </c>
      <c r="J299" s="65">
        <v>78472.56</v>
      </c>
      <c r="K299" s="40"/>
    </row>
    <row r="300" spans="1:11" hidden="1">
      <c r="A300" s="20"/>
      <c r="B300" s="20"/>
      <c r="C300" s="20"/>
      <c r="D300" s="19"/>
      <c r="E300" s="62"/>
      <c r="F300" s="20"/>
      <c r="G300" s="20"/>
      <c r="H300" s="71"/>
      <c r="I300" s="71"/>
      <c r="J300" s="65"/>
      <c r="K300" s="40"/>
    </row>
    <row r="301" spans="1:11" hidden="1">
      <c r="A301" s="20"/>
      <c r="B301" s="20"/>
      <c r="C301" s="20"/>
      <c r="D301" s="19"/>
      <c r="E301" s="62"/>
      <c r="F301" s="20"/>
      <c r="G301" s="20"/>
      <c r="H301" s="71"/>
      <c r="I301" s="71"/>
      <c r="J301" s="65"/>
      <c r="K301" s="40"/>
    </row>
    <row r="302" spans="1:11" hidden="1">
      <c r="A302" s="20"/>
      <c r="B302" s="20"/>
      <c r="C302" s="20"/>
      <c r="D302" s="19"/>
      <c r="E302" s="62"/>
      <c r="F302" s="20"/>
      <c r="G302" s="20"/>
      <c r="H302" s="71"/>
      <c r="I302" s="71"/>
      <c r="J302" s="65"/>
      <c r="K302" s="40"/>
    </row>
    <row r="303" spans="1:11">
      <c r="A303" s="20"/>
      <c r="B303" s="20"/>
      <c r="C303" s="20">
        <v>110</v>
      </c>
      <c r="D303" s="19"/>
      <c r="E303" s="62" t="s">
        <v>190</v>
      </c>
      <c r="F303" s="20" t="s">
        <v>135</v>
      </c>
      <c r="G303" s="20" t="s">
        <v>191</v>
      </c>
      <c r="H303" s="71">
        <v>30000</v>
      </c>
      <c r="I303" s="71">
        <v>30000</v>
      </c>
      <c r="J303" s="65">
        <v>28461.67</v>
      </c>
      <c r="K303" s="39">
        <f t="shared" si="22"/>
        <v>94.872233333333327</v>
      </c>
    </row>
    <row r="304" spans="1:11">
      <c r="A304" s="20"/>
      <c r="B304" s="20"/>
      <c r="C304" s="20">
        <v>1010</v>
      </c>
      <c r="D304" s="19"/>
      <c r="E304" s="62" t="s">
        <v>190</v>
      </c>
      <c r="F304" s="20" t="s">
        <v>137</v>
      </c>
      <c r="G304" s="20" t="s">
        <v>196</v>
      </c>
      <c r="H304" s="71">
        <v>7000</v>
      </c>
      <c r="I304" s="71">
        <v>7000</v>
      </c>
      <c r="J304" s="65">
        <v>1900</v>
      </c>
      <c r="K304" s="39">
        <f t="shared" si="22"/>
        <v>27.142857142857142</v>
      </c>
    </row>
    <row r="305" spans="1:11" s="5" customFormat="1">
      <c r="A305" s="15"/>
      <c r="B305" s="15"/>
      <c r="C305" s="15"/>
      <c r="D305" s="14" t="s">
        <v>197</v>
      </c>
      <c r="E305" s="112"/>
      <c r="F305" s="15" t="s">
        <v>58</v>
      </c>
      <c r="G305" s="15" t="s">
        <v>198</v>
      </c>
      <c r="H305" s="70">
        <f>SUM(H306:H309)</f>
        <v>270000</v>
      </c>
      <c r="I305" s="70">
        <f>SUM(I306:I309)</f>
        <v>270000</v>
      </c>
      <c r="J305" s="64">
        <f>SUM(J306:J309)</f>
        <v>252676.37000000002</v>
      </c>
      <c r="K305" s="39">
        <f t="shared" si="22"/>
        <v>93.583840740740754</v>
      </c>
    </row>
    <row r="306" spans="1:11">
      <c r="A306" s="20"/>
      <c r="B306" s="20"/>
      <c r="C306" s="20">
        <v>1010</v>
      </c>
      <c r="D306" s="19"/>
      <c r="E306" s="62" t="s">
        <v>199</v>
      </c>
      <c r="F306" s="20" t="s">
        <v>59</v>
      </c>
      <c r="G306" s="20" t="s">
        <v>200</v>
      </c>
      <c r="H306" s="71">
        <v>60000</v>
      </c>
      <c r="I306" s="71">
        <v>60000</v>
      </c>
      <c r="J306" s="65">
        <v>13162.48</v>
      </c>
      <c r="K306" s="39">
        <f t="shared" si="22"/>
        <v>21.937466666666666</v>
      </c>
    </row>
    <row r="307" spans="1:11">
      <c r="A307" s="20"/>
      <c r="B307" s="20"/>
      <c r="C307" s="20">
        <v>110</v>
      </c>
      <c r="D307" s="19"/>
      <c r="E307" s="62" t="s">
        <v>487</v>
      </c>
      <c r="F307" s="20" t="s">
        <v>201</v>
      </c>
      <c r="G307" s="20" t="s">
        <v>202</v>
      </c>
      <c r="H307" s="71">
        <v>170000</v>
      </c>
      <c r="I307" s="71">
        <v>170000</v>
      </c>
      <c r="J307" s="65">
        <v>211303.38</v>
      </c>
      <c r="K307" s="39">
        <f t="shared" si="22"/>
        <v>124.29610588235295</v>
      </c>
    </row>
    <row r="308" spans="1:11">
      <c r="A308" s="20"/>
      <c r="B308" s="20"/>
      <c r="C308" s="20">
        <v>530</v>
      </c>
      <c r="D308" s="19"/>
      <c r="E308" s="62" t="s">
        <v>203</v>
      </c>
      <c r="F308" s="20" t="s">
        <v>204</v>
      </c>
      <c r="G308" s="20" t="s">
        <v>205</v>
      </c>
      <c r="H308" s="71">
        <v>10000</v>
      </c>
      <c r="I308" s="71">
        <v>10000</v>
      </c>
      <c r="J308" s="65">
        <v>5000</v>
      </c>
      <c r="K308" s="39">
        <f t="shared" si="22"/>
        <v>50</v>
      </c>
    </row>
    <row r="309" spans="1:11">
      <c r="A309" s="20"/>
      <c r="B309" s="20"/>
      <c r="C309" s="20">
        <v>110</v>
      </c>
      <c r="D309" s="19"/>
      <c r="E309" s="62">
        <v>614800</v>
      </c>
      <c r="F309" s="20" t="s">
        <v>206</v>
      </c>
      <c r="G309" s="20" t="s">
        <v>207</v>
      </c>
      <c r="H309" s="71">
        <v>30000</v>
      </c>
      <c r="I309" s="71">
        <v>30000</v>
      </c>
      <c r="J309" s="65">
        <v>23210.51</v>
      </c>
      <c r="K309" s="39">
        <f t="shared" si="22"/>
        <v>77.36836666666666</v>
      </c>
    </row>
    <row r="310" spans="1:11" s="5" customFormat="1">
      <c r="A310" s="15"/>
      <c r="B310" s="15"/>
      <c r="C310" s="15"/>
      <c r="D310" s="14" t="s">
        <v>208</v>
      </c>
      <c r="E310" s="112"/>
      <c r="F310" s="15">
        <v>2</v>
      </c>
      <c r="G310" s="15" t="s">
        <v>209</v>
      </c>
      <c r="H310" s="70">
        <f>SUM(H311:H312)</f>
        <v>65000</v>
      </c>
      <c r="I310" s="70">
        <f>SUM(I311:I312)</f>
        <v>65000</v>
      </c>
      <c r="J310" s="64">
        <f>SUM(J311:J312)</f>
        <v>10500</v>
      </c>
      <c r="K310" s="39">
        <f t="shared" si="22"/>
        <v>16.153846153846153</v>
      </c>
    </row>
    <row r="311" spans="1:11">
      <c r="A311" s="20"/>
      <c r="B311" s="20"/>
      <c r="C311" s="20">
        <v>790</v>
      </c>
      <c r="D311" s="19"/>
      <c r="E311" s="62" t="s">
        <v>210</v>
      </c>
      <c r="F311" s="20" t="s">
        <v>69</v>
      </c>
      <c r="G311" s="20" t="s">
        <v>211</v>
      </c>
      <c r="H311" s="71">
        <v>40000</v>
      </c>
      <c r="I311" s="71">
        <v>40000</v>
      </c>
      <c r="J311" s="65">
        <v>3000</v>
      </c>
      <c r="K311" s="39">
        <f t="shared" si="22"/>
        <v>7.5</v>
      </c>
    </row>
    <row r="312" spans="1:11">
      <c r="A312" s="20"/>
      <c r="B312" s="20"/>
      <c r="C312" s="20">
        <v>720</v>
      </c>
      <c r="D312" s="19"/>
      <c r="E312" s="62" t="s">
        <v>210</v>
      </c>
      <c r="F312" s="20" t="s">
        <v>212</v>
      </c>
      <c r="G312" s="20" t="s">
        <v>213</v>
      </c>
      <c r="H312" s="71">
        <v>25000</v>
      </c>
      <c r="I312" s="71">
        <v>25000</v>
      </c>
      <c r="J312" s="65">
        <v>7500</v>
      </c>
      <c r="K312" s="39">
        <f t="shared" si="22"/>
        <v>30</v>
      </c>
    </row>
    <row r="313" spans="1:11" s="5" customFormat="1">
      <c r="A313" s="15"/>
      <c r="B313" s="15"/>
      <c r="C313" s="15">
        <v>1490</v>
      </c>
      <c r="D313" s="14"/>
      <c r="E313" s="112"/>
      <c r="F313" s="15">
        <v>3</v>
      </c>
      <c r="G313" s="15" t="s">
        <v>214</v>
      </c>
      <c r="H313" s="70">
        <v>200000</v>
      </c>
      <c r="I313" s="70">
        <v>200000</v>
      </c>
      <c r="J313" s="64">
        <v>194544.23</v>
      </c>
      <c r="K313" s="39">
        <f t="shared" si="22"/>
        <v>97.272114999999999</v>
      </c>
    </row>
    <row r="314" spans="1:11" s="5" customFormat="1">
      <c r="A314" s="15"/>
      <c r="B314" s="15"/>
      <c r="C314" s="15">
        <v>1490</v>
      </c>
      <c r="D314" s="14"/>
      <c r="E314" s="57"/>
      <c r="F314" s="15">
        <v>4</v>
      </c>
      <c r="G314" s="15" t="s">
        <v>215</v>
      </c>
      <c r="H314" s="70">
        <v>400000</v>
      </c>
      <c r="I314" s="70">
        <v>400000</v>
      </c>
      <c r="J314" s="64">
        <v>0</v>
      </c>
      <c r="K314" s="39">
        <f t="shared" si="22"/>
        <v>0</v>
      </c>
    </row>
    <row r="315" spans="1:11" s="5" customFormat="1">
      <c r="A315" s="96"/>
      <c r="B315" s="96"/>
      <c r="C315" s="96"/>
      <c r="D315" s="96"/>
      <c r="E315" s="102"/>
      <c r="F315" s="91"/>
      <c r="G315" s="91" t="s">
        <v>216</v>
      </c>
      <c r="H315" s="93">
        <f>SUM(H296+H310+H313+H314)</f>
        <v>974000</v>
      </c>
      <c r="I315" s="93">
        <f>SUM(I296+I310+I313+I314)</f>
        <v>974000</v>
      </c>
      <c r="J315" s="94">
        <f>SUM(J296+J310+J313+J314)</f>
        <v>566924.83000000007</v>
      </c>
      <c r="K315" s="108">
        <f t="shared" si="22"/>
        <v>58.205834702258734</v>
      </c>
    </row>
    <row r="316" spans="1:11">
      <c r="G316" s="35"/>
    </row>
    <row r="317" spans="1:11">
      <c r="G317" s="35"/>
    </row>
    <row r="318" spans="1:11">
      <c r="G318" s="35">
        <v>6</v>
      </c>
    </row>
    <row r="319" spans="1:11">
      <c r="G319" s="35"/>
    </row>
    <row r="320" spans="1:11">
      <c r="G320" s="35"/>
    </row>
    <row r="321" spans="1:11" ht="15.75">
      <c r="A321" s="99" t="s">
        <v>172</v>
      </c>
      <c r="B321" s="99" t="s">
        <v>173</v>
      </c>
      <c r="C321" s="99"/>
      <c r="D321" s="138" t="s">
        <v>174</v>
      </c>
      <c r="E321" s="139" t="s">
        <v>175</v>
      </c>
      <c r="F321" s="99"/>
      <c r="G321" s="119" t="s">
        <v>176</v>
      </c>
      <c r="H321" s="98"/>
      <c r="I321" s="98"/>
      <c r="J321" s="98"/>
      <c r="K321" s="98"/>
    </row>
    <row r="322" spans="1:11">
      <c r="A322" s="100" t="s">
        <v>177</v>
      </c>
      <c r="B322" s="100" t="s">
        <v>178</v>
      </c>
      <c r="C322" s="100" t="s">
        <v>179</v>
      </c>
      <c r="D322" s="99" t="s">
        <v>1</v>
      </c>
      <c r="E322" s="99" t="s">
        <v>3</v>
      </c>
      <c r="F322" s="100" t="s">
        <v>180</v>
      </c>
      <c r="G322" s="100"/>
      <c r="H322" s="100" t="s">
        <v>101</v>
      </c>
      <c r="I322" s="100" t="s">
        <v>101</v>
      </c>
      <c r="J322" s="100" t="s">
        <v>473</v>
      </c>
      <c r="K322" s="100" t="s">
        <v>451</v>
      </c>
    </row>
    <row r="323" spans="1:11">
      <c r="A323" s="101"/>
      <c r="B323" s="101" t="s">
        <v>181</v>
      </c>
      <c r="C323" s="101"/>
      <c r="D323" s="101" t="s">
        <v>2</v>
      </c>
      <c r="E323" s="101" t="s">
        <v>2</v>
      </c>
      <c r="F323" s="101" t="s">
        <v>182</v>
      </c>
      <c r="G323" s="101"/>
      <c r="H323" s="101" t="s">
        <v>183</v>
      </c>
      <c r="I323" s="101" t="s">
        <v>183</v>
      </c>
      <c r="J323" s="101"/>
      <c r="K323" s="101" t="s">
        <v>403</v>
      </c>
    </row>
    <row r="324" spans="1:11" ht="15.75">
      <c r="A324" s="29">
        <v>100</v>
      </c>
      <c r="B324" s="29">
        <v>131</v>
      </c>
      <c r="C324" s="29"/>
      <c r="D324" s="3"/>
      <c r="E324" s="51"/>
      <c r="F324" s="29"/>
      <c r="G324" s="148" t="s">
        <v>217</v>
      </c>
      <c r="H324" s="3"/>
      <c r="I324" s="3"/>
      <c r="J324" s="3"/>
      <c r="K324" s="3"/>
    </row>
    <row r="325" spans="1:11" ht="15.75">
      <c r="A325" s="53"/>
      <c r="B325" s="53"/>
      <c r="C325" s="53"/>
      <c r="D325" s="50"/>
      <c r="E325" s="58"/>
      <c r="F325" s="53"/>
      <c r="G325" s="149" t="s">
        <v>218</v>
      </c>
      <c r="H325" s="50"/>
      <c r="I325" s="50"/>
      <c r="J325" s="50"/>
      <c r="K325" s="50"/>
    </row>
    <row r="326" spans="1:11" ht="15.75">
      <c r="A326" s="53"/>
      <c r="B326" s="53"/>
      <c r="C326" s="53"/>
      <c r="D326" s="50"/>
      <c r="E326" s="58"/>
      <c r="F326" s="53"/>
      <c r="G326" s="149" t="s">
        <v>219</v>
      </c>
      <c r="H326" s="50"/>
      <c r="I326" s="50"/>
      <c r="J326" s="50"/>
      <c r="K326" s="50"/>
    </row>
    <row r="327" spans="1:11" ht="15.75">
      <c r="A327" s="54"/>
      <c r="B327" s="54"/>
      <c r="C327" s="54"/>
      <c r="D327" s="4"/>
      <c r="E327" s="52"/>
      <c r="F327" s="54"/>
      <c r="G327" s="150" t="s">
        <v>220</v>
      </c>
      <c r="H327" s="4"/>
      <c r="I327" s="4"/>
      <c r="J327" s="4"/>
      <c r="K327" s="4"/>
    </row>
    <row r="328" spans="1:11" s="5" customFormat="1">
      <c r="A328" s="15"/>
      <c r="B328" s="15"/>
      <c r="C328" s="15"/>
      <c r="D328" s="14"/>
      <c r="E328" s="57"/>
      <c r="F328" s="15">
        <v>1</v>
      </c>
      <c r="G328" s="15" t="s">
        <v>185</v>
      </c>
      <c r="H328" s="70">
        <f>SUM(H329)</f>
        <v>1301000</v>
      </c>
      <c r="I328" s="70">
        <f>SUM(I329)</f>
        <v>1301000</v>
      </c>
      <c r="J328" s="64">
        <f>SUM(J329+J338)</f>
        <v>2393434.33</v>
      </c>
      <c r="K328" s="39">
        <f t="shared" ref="K328:K346" si="23">SUM(J328/(I328/100))</f>
        <v>183.96881860107609</v>
      </c>
    </row>
    <row r="329" spans="1:11" s="5" customFormat="1">
      <c r="A329" s="15"/>
      <c r="B329" s="15"/>
      <c r="C329" s="15"/>
      <c r="D329" s="14" t="s">
        <v>186</v>
      </c>
      <c r="E329" s="57"/>
      <c r="F329" s="15" t="s">
        <v>104</v>
      </c>
      <c r="G329" s="15" t="s">
        <v>187</v>
      </c>
      <c r="H329" s="70">
        <f>SUM(H330:H337)</f>
        <v>1301000</v>
      </c>
      <c r="I329" s="70">
        <f>SUM(I330:I337)</f>
        <v>1301000</v>
      </c>
      <c r="J329" s="64">
        <f>SUM(J330:J337)</f>
        <v>2366987.06</v>
      </c>
      <c r="K329" s="39">
        <f t="shared" si="23"/>
        <v>181.93597694081475</v>
      </c>
    </row>
    <row r="330" spans="1:11">
      <c r="A330" s="20"/>
      <c r="B330" s="20"/>
      <c r="C330" s="20">
        <v>110</v>
      </c>
      <c r="D330" s="19"/>
      <c r="E330" s="62" t="s">
        <v>188</v>
      </c>
      <c r="F330" s="20" t="s">
        <v>12</v>
      </c>
      <c r="G330" s="20" t="s">
        <v>189</v>
      </c>
      <c r="H330" s="71">
        <v>2000</v>
      </c>
      <c r="I330" s="71">
        <v>2000</v>
      </c>
      <c r="J330" s="65">
        <v>2641.5</v>
      </c>
      <c r="K330" s="39">
        <f t="shared" si="23"/>
        <v>132.07499999999999</v>
      </c>
    </row>
    <row r="331" spans="1:11">
      <c r="A331" s="20"/>
      <c r="B331" s="20"/>
      <c r="C331" s="20">
        <v>740</v>
      </c>
      <c r="D331" s="19"/>
      <c r="E331" s="62" t="s">
        <v>221</v>
      </c>
      <c r="F331" s="20" t="s">
        <v>135</v>
      </c>
      <c r="G331" s="20" t="s">
        <v>222</v>
      </c>
      <c r="H331" s="71">
        <v>200000</v>
      </c>
      <c r="I331" s="71">
        <v>200000</v>
      </c>
      <c r="J331" s="65">
        <v>250087.24</v>
      </c>
      <c r="K331" s="39">
        <f t="shared" si="23"/>
        <v>125.04361999999999</v>
      </c>
    </row>
    <row r="332" spans="1:11">
      <c r="A332" s="20"/>
      <c r="B332" s="20"/>
      <c r="C332" s="20">
        <v>730</v>
      </c>
      <c r="D332" s="19"/>
      <c r="E332" s="62" t="s">
        <v>223</v>
      </c>
      <c r="F332" s="20" t="s">
        <v>137</v>
      </c>
      <c r="G332" s="20" t="s">
        <v>224</v>
      </c>
      <c r="H332" s="71">
        <v>910000</v>
      </c>
      <c r="I332" s="71">
        <v>910000</v>
      </c>
      <c r="J332" s="65">
        <v>1533336.39</v>
      </c>
      <c r="K332" s="39">
        <f t="shared" si="23"/>
        <v>168.49850439560439</v>
      </c>
    </row>
    <row r="333" spans="1:11" hidden="1">
      <c r="A333" s="20"/>
      <c r="B333" s="20"/>
      <c r="C333" s="20"/>
      <c r="D333" s="19"/>
      <c r="E333" s="62"/>
      <c r="F333" s="20"/>
      <c r="G333" s="20" t="s">
        <v>475</v>
      </c>
      <c r="H333" s="71"/>
      <c r="I333" s="71"/>
      <c r="J333" s="65">
        <v>0</v>
      </c>
      <c r="K333" s="39"/>
    </row>
    <row r="334" spans="1:11" hidden="1">
      <c r="A334" s="20"/>
      <c r="B334" s="20"/>
      <c r="C334" s="20"/>
      <c r="D334" s="19"/>
      <c r="E334" s="62"/>
      <c r="F334" s="20"/>
      <c r="G334" s="20"/>
      <c r="H334" s="71"/>
      <c r="I334" s="71"/>
      <c r="J334" s="65"/>
      <c r="K334" s="39"/>
    </row>
    <row r="335" spans="1:11">
      <c r="A335" s="20"/>
      <c r="B335" s="20"/>
      <c r="C335" s="20">
        <v>750</v>
      </c>
      <c r="D335" s="19"/>
      <c r="E335" s="62" t="s">
        <v>225</v>
      </c>
      <c r="F335" s="20" t="s">
        <v>226</v>
      </c>
      <c r="G335" s="20" t="s">
        <v>227</v>
      </c>
      <c r="H335" s="71">
        <v>125000</v>
      </c>
      <c r="I335" s="71">
        <v>125000</v>
      </c>
      <c r="J335" s="65">
        <v>468510.14</v>
      </c>
      <c r="K335" s="39">
        <f t="shared" si="23"/>
        <v>374.80811199999999</v>
      </c>
    </row>
    <row r="336" spans="1:11">
      <c r="A336" s="20"/>
      <c r="B336" s="20"/>
      <c r="C336" s="20">
        <v>110</v>
      </c>
      <c r="D336" s="19"/>
      <c r="E336" s="62" t="s">
        <v>190</v>
      </c>
      <c r="F336" s="20" t="s">
        <v>228</v>
      </c>
      <c r="G336" s="20" t="s">
        <v>191</v>
      </c>
      <c r="H336" s="71">
        <v>14000</v>
      </c>
      <c r="I336" s="71">
        <v>14000</v>
      </c>
      <c r="J336" s="65">
        <v>71292.09</v>
      </c>
      <c r="K336" s="39">
        <f t="shared" si="23"/>
        <v>509.22921428571425</v>
      </c>
    </row>
    <row r="337" spans="1:11">
      <c r="A337" s="20"/>
      <c r="B337" s="20"/>
      <c r="C337" s="20">
        <v>110</v>
      </c>
      <c r="D337" s="19"/>
      <c r="E337" s="62" t="s">
        <v>190</v>
      </c>
      <c r="F337" s="20" t="s">
        <v>229</v>
      </c>
      <c r="G337" s="20" t="s">
        <v>230</v>
      </c>
      <c r="H337" s="71">
        <v>50000</v>
      </c>
      <c r="I337" s="71">
        <v>50000</v>
      </c>
      <c r="J337" s="65">
        <v>41119.699999999997</v>
      </c>
      <c r="K337" s="39">
        <f t="shared" si="23"/>
        <v>82.239399999999989</v>
      </c>
    </row>
    <row r="338" spans="1:11">
      <c r="A338" s="20"/>
      <c r="B338" s="20"/>
      <c r="C338" s="20"/>
      <c r="D338" s="19"/>
      <c r="E338" s="62" t="s">
        <v>540</v>
      </c>
      <c r="F338" s="20"/>
      <c r="G338" s="20" t="s">
        <v>541</v>
      </c>
      <c r="H338" s="71"/>
      <c r="I338" s="71">
        <v>0</v>
      </c>
      <c r="J338" s="65">
        <v>26447.27</v>
      </c>
      <c r="K338" s="39"/>
    </row>
    <row r="339" spans="1:11" s="5" customFormat="1">
      <c r="A339" s="15"/>
      <c r="B339" s="15"/>
      <c r="C339" s="15"/>
      <c r="D339" s="14" t="s">
        <v>208</v>
      </c>
      <c r="E339" s="112"/>
      <c r="F339" s="15">
        <v>2</v>
      </c>
      <c r="G339" s="15" t="s">
        <v>209</v>
      </c>
      <c r="H339" s="70">
        <f>SUM(H340:H345)</f>
        <v>1285000</v>
      </c>
      <c r="I339" s="70">
        <f>SUM(I340:I345)</f>
        <v>1285000</v>
      </c>
      <c r="J339" s="64">
        <f>SUM(J340:J345)</f>
        <v>679821.26</v>
      </c>
      <c r="K339" s="39">
        <f t="shared" si="23"/>
        <v>52.904378210116732</v>
      </c>
    </row>
    <row r="340" spans="1:11">
      <c r="A340" s="20"/>
      <c r="B340" s="20"/>
      <c r="C340" s="20">
        <v>750</v>
      </c>
      <c r="D340" s="19"/>
      <c r="E340" s="62" t="s">
        <v>231</v>
      </c>
      <c r="F340" s="20" t="s">
        <v>69</v>
      </c>
      <c r="G340" s="20" t="s">
        <v>470</v>
      </c>
      <c r="H340" s="71">
        <v>20000</v>
      </c>
      <c r="I340" s="71">
        <v>20000</v>
      </c>
      <c r="J340" s="65">
        <v>60000</v>
      </c>
      <c r="K340" s="39">
        <f t="shared" si="23"/>
        <v>300</v>
      </c>
    </row>
    <row r="341" spans="1:11">
      <c r="A341" s="20"/>
      <c r="B341" s="20"/>
      <c r="C341" s="20">
        <v>750</v>
      </c>
      <c r="D341" s="19"/>
      <c r="E341" s="62" t="s">
        <v>232</v>
      </c>
      <c r="F341" s="20" t="s">
        <v>212</v>
      </c>
      <c r="G341" s="20" t="s">
        <v>233</v>
      </c>
      <c r="H341" s="71">
        <v>40000</v>
      </c>
      <c r="I341" s="71">
        <v>40000</v>
      </c>
      <c r="J341" s="65">
        <v>0</v>
      </c>
      <c r="K341" s="39">
        <f t="shared" si="23"/>
        <v>0</v>
      </c>
    </row>
    <row r="342" spans="1:11">
      <c r="A342" s="20"/>
      <c r="B342" s="20"/>
      <c r="C342" s="20">
        <v>1210</v>
      </c>
      <c r="D342" s="19"/>
      <c r="E342" s="62" t="s">
        <v>210</v>
      </c>
      <c r="F342" s="20" t="s">
        <v>75</v>
      </c>
      <c r="G342" s="20" t="s">
        <v>234</v>
      </c>
      <c r="H342" s="71">
        <v>1050000</v>
      </c>
      <c r="I342" s="71">
        <v>1050000</v>
      </c>
      <c r="J342" s="65">
        <v>583713.76</v>
      </c>
      <c r="K342" s="39">
        <f t="shared" si="23"/>
        <v>55.591786666666664</v>
      </c>
    </row>
    <row r="343" spans="1:11">
      <c r="A343" s="20"/>
      <c r="B343" s="20"/>
      <c r="C343" s="20">
        <v>720</v>
      </c>
      <c r="D343" s="19"/>
      <c r="E343" s="62" t="s">
        <v>210</v>
      </c>
      <c r="F343" s="20" t="s">
        <v>79</v>
      </c>
      <c r="G343" s="20" t="s">
        <v>471</v>
      </c>
      <c r="H343" s="71">
        <v>150000</v>
      </c>
      <c r="I343" s="71">
        <v>150000</v>
      </c>
      <c r="J343" s="65">
        <v>26107.5</v>
      </c>
      <c r="K343" s="39">
        <f t="shared" si="23"/>
        <v>17.405000000000001</v>
      </c>
    </row>
    <row r="344" spans="1:11">
      <c r="A344" s="20"/>
      <c r="B344" s="20"/>
      <c r="C344" s="20">
        <v>720</v>
      </c>
      <c r="D344" s="19"/>
      <c r="E344" s="62" t="s">
        <v>210</v>
      </c>
      <c r="F344" s="20" t="s">
        <v>83</v>
      </c>
      <c r="G344" s="20" t="s">
        <v>235</v>
      </c>
      <c r="H344" s="71">
        <v>10000</v>
      </c>
      <c r="I344" s="71">
        <v>10000</v>
      </c>
      <c r="J344" s="65">
        <v>10000</v>
      </c>
      <c r="K344" s="39">
        <f t="shared" si="23"/>
        <v>100</v>
      </c>
    </row>
    <row r="345" spans="1:11">
      <c r="A345" s="20"/>
      <c r="B345" s="20"/>
      <c r="C345" s="20">
        <v>750</v>
      </c>
      <c r="D345" s="19"/>
      <c r="E345" s="62" t="s">
        <v>488</v>
      </c>
      <c r="F345" s="20" t="s">
        <v>87</v>
      </c>
      <c r="G345" s="20" t="s">
        <v>236</v>
      </c>
      <c r="H345" s="71">
        <v>15000</v>
      </c>
      <c r="I345" s="71">
        <v>15000</v>
      </c>
      <c r="J345" s="65">
        <v>0</v>
      </c>
      <c r="K345" s="39">
        <f t="shared" si="23"/>
        <v>0</v>
      </c>
    </row>
    <row r="346" spans="1:11" s="5" customFormat="1">
      <c r="A346" s="96"/>
      <c r="B346" s="96"/>
      <c r="C346" s="96"/>
      <c r="D346" s="96"/>
      <c r="E346" s="102"/>
      <c r="F346" s="91"/>
      <c r="G346" s="91" t="s">
        <v>237</v>
      </c>
      <c r="H346" s="93">
        <f>SUM(H328+H339)</f>
        <v>2586000</v>
      </c>
      <c r="I346" s="93">
        <f>SUM(I328+I339)</f>
        <v>2586000</v>
      </c>
      <c r="J346" s="94">
        <f>SUM(J328+J339)</f>
        <v>3073255.59</v>
      </c>
      <c r="K346" s="108">
        <f t="shared" si="23"/>
        <v>118.84205684454756</v>
      </c>
    </row>
    <row r="348" spans="1:11" s="1" customFormat="1" ht="12.75">
      <c r="G348" s="1" t="s">
        <v>238</v>
      </c>
    </row>
    <row r="349" spans="1:11" s="1" customFormat="1" ht="12.75">
      <c r="G349" s="1" t="s">
        <v>239</v>
      </c>
    </row>
    <row r="350" spans="1:11" s="1" customFormat="1" ht="12.75">
      <c r="G350" s="1" t="s">
        <v>240</v>
      </c>
    </row>
    <row r="351" spans="1:11" s="1" customFormat="1" ht="12.75">
      <c r="G351" s="1" t="s">
        <v>241</v>
      </c>
    </row>
    <row r="352" spans="1:11" s="1" customFormat="1" ht="12.75">
      <c r="G352" s="1" t="s">
        <v>242</v>
      </c>
    </row>
    <row r="353" spans="1:11" s="1" customFormat="1" ht="12.75">
      <c r="G353" s="1" t="s">
        <v>243</v>
      </c>
    </row>
    <row r="354" spans="1:11" s="1" customFormat="1" ht="12.75">
      <c r="G354" s="1" t="s">
        <v>244</v>
      </c>
    </row>
    <row r="355" spans="1:11" s="1" customFormat="1" ht="12.75">
      <c r="G355" s="1" t="s">
        <v>245</v>
      </c>
    </row>
    <row r="356" spans="1:11" s="1" customFormat="1" ht="12.75">
      <c r="G356" s="1" t="s">
        <v>246</v>
      </c>
    </row>
    <row r="357" spans="1:11" s="1" customFormat="1" ht="12.75"/>
    <row r="358" spans="1:11" s="1" customFormat="1" ht="12.75" hidden="1"/>
    <row r="359" spans="1:11" s="1" customFormat="1" ht="12.75">
      <c r="G359" s="35">
        <v>7</v>
      </c>
    </row>
    <row r="360" spans="1:11" s="1" customFormat="1" ht="12.75"/>
    <row r="361" spans="1:11" hidden="1">
      <c r="G361" s="35"/>
    </row>
    <row r="362" spans="1:11" hidden="1"/>
    <row r="363" spans="1:11" ht="15.75">
      <c r="A363" s="99" t="s">
        <v>172</v>
      </c>
      <c r="B363" s="99" t="s">
        <v>173</v>
      </c>
      <c r="C363" s="99"/>
      <c r="D363" s="138" t="s">
        <v>174</v>
      </c>
      <c r="E363" s="139" t="s">
        <v>175</v>
      </c>
      <c r="F363" s="99"/>
      <c r="G363" s="119" t="s">
        <v>176</v>
      </c>
      <c r="H363" s="98"/>
      <c r="I363" s="98"/>
      <c r="J363" s="98"/>
      <c r="K363" s="98"/>
    </row>
    <row r="364" spans="1:11">
      <c r="A364" s="100" t="s">
        <v>177</v>
      </c>
      <c r="B364" s="100" t="s">
        <v>178</v>
      </c>
      <c r="C364" s="100" t="s">
        <v>179</v>
      </c>
      <c r="D364" s="99" t="s">
        <v>1</v>
      </c>
      <c r="E364" s="99" t="s">
        <v>3</v>
      </c>
      <c r="F364" s="100" t="s">
        <v>180</v>
      </c>
      <c r="G364" s="100"/>
      <c r="H364" s="100" t="s">
        <v>101</v>
      </c>
      <c r="I364" s="100" t="s">
        <v>101</v>
      </c>
      <c r="J364" s="100" t="s">
        <v>473</v>
      </c>
      <c r="K364" s="100" t="s">
        <v>451</v>
      </c>
    </row>
    <row r="365" spans="1:11">
      <c r="A365" s="101"/>
      <c r="B365" s="101" t="s">
        <v>181</v>
      </c>
      <c r="C365" s="101"/>
      <c r="D365" s="101" t="s">
        <v>2</v>
      </c>
      <c r="E365" s="101" t="s">
        <v>2</v>
      </c>
      <c r="F365" s="101" t="s">
        <v>182</v>
      </c>
      <c r="G365" s="101"/>
      <c r="H365" s="101" t="s">
        <v>183</v>
      </c>
      <c r="I365" s="101" t="s">
        <v>183</v>
      </c>
      <c r="J365" s="101"/>
      <c r="K365" s="101" t="s">
        <v>403</v>
      </c>
    </row>
    <row r="366" spans="1:11" s="1" customFormat="1" ht="12.75">
      <c r="A366" s="103">
        <v>1</v>
      </c>
      <c r="B366" s="103">
        <v>2</v>
      </c>
      <c r="C366" s="103">
        <v>3</v>
      </c>
      <c r="D366" s="103">
        <v>4</v>
      </c>
      <c r="E366" s="103">
        <v>5</v>
      </c>
      <c r="F366" s="103">
        <v>6</v>
      </c>
      <c r="G366" s="103">
        <v>7</v>
      </c>
      <c r="H366" s="103">
        <v>8</v>
      </c>
      <c r="I366" s="103">
        <v>8</v>
      </c>
      <c r="J366" s="103">
        <v>9</v>
      </c>
      <c r="K366" s="103">
        <v>10</v>
      </c>
    </row>
    <row r="367" spans="1:11" ht="15.75">
      <c r="A367" s="29">
        <v>100</v>
      </c>
      <c r="B367" s="29">
        <v>141</v>
      </c>
      <c r="C367" s="29"/>
      <c r="D367" s="3"/>
      <c r="E367" s="51"/>
      <c r="F367" s="29"/>
      <c r="G367" s="148" t="s">
        <v>247</v>
      </c>
      <c r="H367" s="3"/>
      <c r="I367" s="3"/>
      <c r="J367" s="3"/>
      <c r="K367" s="3"/>
    </row>
    <row r="368" spans="1:11" ht="15.75">
      <c r="A368" s="53"/>
      <c r="B368" s="53"/>
      <c r="C368" s="53"/>
      <c r="D368" s="50"/>
      <c r="E368" s="58"/>
      <c r="F368" s="53"/>
      <c r="G368" s="149" t="s">
        <v>248</v>
      </c>
      <c r="H368" s="50"/>
      <c r="I368" s="50"/>
      <c r="J368" s="50"/>
      <c r="K368" s="50"/>
    </row>
    <row r="369" spans="1:11" ht="15.75">
      <c r="A369" s="54"/>
      <c r="B369" s="54"/>
      <c r="C369" s="54"/>
      <c r="D369" s="4"/>
      <c r="E369" s="52"/>
      <c r="F369" s="54"/>
      <c r="G369" s="150" t="s">
        <v>249</v>
      </c>
      <c r="H369" s="4"/>
      <c r="I369" s="4"/>
      <c r="J369" s="4"/>
      <c r="K369" s="4"/>
    </row>
    <row r="370" spans="1:11" s="5" customFormat="1">
      <c r="A370" s="15"/>
      <c r="B370" s="15"/>
      <c r="C370" s="15"/>
      <c r="D370" s="14"/>
      <c r="E370" s="57"/>
      <c r="F370" s="15">
        <v>1</v>
      </c>
      <c r="G370" s="15" t="s">
        <v>185</v>
      </c>
      <c r="H370" s="70">
        <f>SUM(H371+H385)</f>
        <v>1940600</v>
      </c>
      <c r="I370" s="70">
        <f>SUM(I371+I385)</f>
        <v>1940600</v>
      </c>
      <c r="J370" s="64">
        <f>SUM(J371+J385)</f>
        <v>2297826.8200000003</v>
      </c>
      <c r="K370" s="39">
        <f t="shared" ref="K370:K400" si="24">SUM(J370/(I370/100))</f>
        <v>118.40806039369269</v>
      </c>
    </row>
    <row r="371" spans="1:11" s="5" customFormat="1">
      <c r="A371" s="15"/>
      <c r="B371" s="15"/>
      <c r="C371" s="15"/>
      <c r="D371" s="14" t="s">
        <v>186</v>
      </c>
      <c r="E371" s="57"/>
      <c r="F371" s="15" t="s">
        <v>104</v>
      </c>
      <c r="G371" s="15" t="s">
        <v>187</v>
      </c>
      <c r="H371" s="70">
        <f>SUM(H372:H384)</f>
        <v>308600</v>
      </c>
      <c r="I371" s="70">
        <f>SUM(I372:I384)</f>
        <v>308600</v>
      </c>
      <c r="J371" s="64">
        <f>SUM(J372:J384)</f>
        <v>805458.25</v>
      </c>
      <c r="K371" s="39">
        <f t="shared" si="24"/>
        <v>261.00396953985739</v>
      </c>
    </row>
    <row r="372" spans="1:11">
      <c r="A372" s="20"/>
      <c r="B372" s="20"/>
      <c r="C372" s="20">
        <v>110</v>
      </c>
      <c r="D372" s="19"/>
      <c r="E372" s="62" t="s">
        <v>250</v>
      </c>
      <c r="F372" s="20" t="s">
        <v>12</v>
      </c>
      <c r="G372" s="20" t="s">
        <v>189</v>
      </c>
      <c r="H372" s="71">
        <v>2400</v>
      </c>
      <c r="I372" s="71">
        <v>2400</v>
      </c>
      <c r="J372" s="65">
        <v>2665.5</v>
      </c>
      <c r="K372" s="39">
        <f t="shared" si="24"/>
        <v>111.0625</v>
      </c>
    </row>
    <row r="373" spans="1:11">
      <c r="A373" s="20"/>
      <c r="B373" s="20"/>
      <c r="C373" s="20">
        <v>420</v>
      </c>
      <c r="D373" s="19"/>
      <c r="E373" s="62" t="s">
        <v>251</v>
      </c>
      <c r="F373" s="20" t="s">
        <v>135</v>
      </c>
      <c r="G373" s="20" t="s">
        <v>252</v>
      </c>
      <c r="H373" s="71">
        <v>16000</v>
      </c>
      <c r="I373" s="71">
        <v>16000</v>
      </c>
      <c r="J373" s="65">
        <v>16000</v>
      </c>
      <c r="K373" s="39">
        <f t="shared" si="24"/>
        <v>100</v>
      </c>
    </row>
    <row r="374" spans="1:11">
      <c r="A374" s="20"/>
      <c r="B374" s="20"/>
      <c r="C374" s="20">
        <v>420</v>
      </c>
      <c r="D374" s="19"/>
      <c r="E374" s="62" t="s">
        <v>251</v>
      </c>
      <c r="F374" s="20" t="s">
        <v>137</v>
      </c>
      <c r="G374" s="20" t="s">
        <v>253</v>
      </c>
      <c r="H374" s="71">
        <v>8000</v>
      </c>
      <c r="I374" s="71">
        <v>8000</v>
      </c>
      <c r="J374" s="65">
        <v>0</v>
      </c>
      <c r="K374" s="39">
        <f t="shared" si="24"/>
        <v>0</v>
      </c>
    </row>
    <row r="375" spans="1:11">
      <c r="A375" s="20"/>
      <c r="B375" s="20"/>
      <c r="C375" s="20">
        <v>420</v>
      </c>
      <c r="D375" s="19"/>
      <c r="E375" s="62" t="s">
        <v>251</v>
      </c>
      <c r="F375" s="20" t="s">
        <v>226</v>
      </c>
      <c r="G375" s="20" t="s">
        <v>254</v>
      </c>
      <c r="H375" s="71">
        <v>4000</v>
      </c>
      <c r="I375" s="71">
        <v>4000</v>
      </c>
      <c r="J375" s="65">
        <v>0</v>
      </c>
      <c r="K375" s="39">
        <f t="shared" si="24"/>
        <v>0</v>
      </c>
    </row>
    <row r="376" spans="1:11">
      <c r="A376" s="20"/>
      <c r="B376" s="20"/>
      <c r="C376" s="20">
        <v>420</v>
      </c>
      <c r="D376" s="19"/>
      <c r="E376" s="62" t="s">
        <v>251</v>
      </c>
      <c r="F376" s="20" t="s">
        <v>228</v>
      </c>
      <c r="G376" s="20" t="s">
        <v>255</v>
      </c>
      <c r="H376" s="71">
        <v>3200</v>
      </c>
      <c r="I376" s="71">
        <v>3200</v>
      </c>
      <c r="J376" s="65">
        <v>0</v>
      </c>
      <c r="K376" s="39">
        <f t="shared" si="24"/>
        <v>0</v>
      </c>
    </row>
    <row r="377" spans="1:11">
      <c r="A377" s="20"/>
      <c r="B377" s="20"/>
      <c r="C377" s="20">
        <v>530</v>
      </c>
      <c r="D377" s="19"/>
      <c r="E377" s="62" t="s">
        <v>251</v>
      </c>
      <c r="F377" s="20" t="s">
        <v>229</v>
      </c>
      <c r="G377" s="20" t="s">
        <v>256</v>
      </c>
      <c r="H377" s="71">
        <v>8000</v>
      </c>
      <c r="I377" s="71">
        <v>8000</v>
      </c>
      <c r="J377" s="65">
        <v>0</v>
      </c>
      <c r="K377" s="39">
        <f t="shared" si="24"/>
        <v>0</v>
      </c>
    </row>
    <row r="378" spans="1:11" hidden="1">
      <c r="A378" s="20"/>
      <c r="B378" s="20"/>
      <c r="C378" s="20"/>
      <c r="D378" s="19"/>
      <c r="E378" s="62"/>
      <c r="F378" s="20"/>
      <c r="G378" s="20"/>
      <c r="H378" s="71"/>
      <c r="I378" s="71"/>
      <c r="J378" s="65"/>
      <c r="K378" s="39"/>
    </row>
    <row r="379" spans="1:11" hidden="1">
      <c r="A379" s="20"/>
      <c r="B379" s="20"/>
      <c r="C379" s="20"/>
      <c r="D379" s="19"/>
      <c r="E379" s="62"/>
      <c r="F379" s="20"/>
      <c r="G379" s="20"/>
      <c r="H379" s="71"/>
      <c r="I379" s="71"/>
      <c r="J379" s="65"/>
      <c r="K379" s="39"/>
    </row>
    <row r="380" spans="1:11">
      <c r="A380" s="20"/>
      <c r="B380" s="20"/>
      <c r="C380" s="20">
        <v>440</v>
      </c>
      <c r="D380" s="19"/>
      <c r="E380" s="62" t="s">
        <v>257</v>
      </c>
      <c r="F380" s="20" t="s">
        <v>258</v>
      </c>
      <c r="G380" s="20" t="s">
        <v>259</v>
      </c>
      <c r="H380" s="71">
        <v>182000</v>
      </c>
      <c r="I380" s="71">
        <v>182000</v>
      </c>
      <c r="J380" s="65">
        <v>604461.82999999996</v>
      </c>
      <c r="K380" s="39">
        <f t="shared" si="24"/>
        <v>332.1218846153846</v>
      </c>
    </row>
    <row r="381" spans="1:11">
      <c r="A381" s="20"/>
      <c r="B381" s="20"/>
      <c r="C381" s="20"/>
      <c r="D381" s="19"/>
      <c r="E381" s="62" t="s">
        <v>533</v>
      </c>
      <c r="F381" s="20"/>
      <c r="G381" s="20" t="s">
        <v>478</v>
      </c>
      <c r="H381" s="71"/>
      <c r="I381" s="71">
        <v>0</v>
      </c>
      <c r="J381" s="65">
        <v>4004</v>
      </c>
      <c r="K381" s="39"/>
    </row>
    <row r="382" spans="1:11">
      <c r="A382" s="20"/>
      <c r="B382" s="20"/>
      <c r="C382" s="20"/>
      <c r="D382" s="19"/>
      <c r="E382" s="62" t="s">
        <v>225</v>
      </c>
      <c r="F382" s="20"/>
      <c r="G382" s="20" t="s">
        <v>479</v>
      </c>
      <c r="H382" s="71"/>
      <c r="I382" s="71">
        <v>0</v>
      </c>
      <c r="J382" s="65">
        <v>15560.1</v>
      </c>
      <c r="K382" s="39"/>
    </row>
    <row r="383" spans="1:11">
      <c r="A383" s="20"/>
      <c r="B383" s="20"/>
      <c r="C383" s="20">
        <v>110</v>
      </c>
      <c r="D383" s="19"/>
      <c r="E383" s="62" t="s">
        <v>190</v>
      </c>
      <c r="F383" s="20" t="s">
        <v>260</v>
      </c>
      <c r="G383" s="20" t="s">
        <v>191</v>
      </c>
      <c r="H383" s="71">
        <v>60000</v>
      </c>
      <c r="I383" s="71">
        <v>60000</v>
      </c>
      <c r="J383" s="65">
        <v>146321.82</v>
      </c>
      <c r="K383" s="39">
        <f t="shared" si="24"/>
        <v>243.86970000000002</v>
      </c>
    </row>
    <row r="384" spans="1:11">
      <c r="A384" s="20"/>
      <c r="B384" s="20"/>
      <c r="C384" s="20">
        <v>110</v>
      </c>
      <c r="D384" s="19"/>
      <c r="E384" s="62" t="s">
        <v>190</v>
      </c>
      <c r="F384" s="20" t="s">
        <v>261</v>
      </c>
      <c r="G384" s="20" t="s">
        <v>262</v>
      </c>
      <c r="H384" s="71">
        <v>25000</v>
      </c>
      <c r="I384" s="71">
        <v>25000</v>
      </c>
      <c r="J384" s="65">
        <v>16445</v>
      </c>
      <c r="K384" s="39">
        <f t="shared" si="24"/>
        <v>65.78</v>
      </c>
    </row>
    <row r="385" spans="1:11" s="5" customFormat="1">
      <c r="A385" s="15"/>
      <c r="B385" s="15"/>
      <c r="C385" s="15"/>
      <c r="D385" s="14" t="s">
        <v>197</v>
      </c>
      <c r="E385" s="112"/>
      <c r="F385" s="15" t="s">
        <v>58</v>
      </c>
      <c r="G385" s="15" t="s">
        <v>198</v>
      </c>
      <c r="H385" s="70">
        <f>SUM(H386+H387+H388+H389+H390+H391+H392+H395+H396+H397+H398+H399+H400+H404+H405+H406+H407+H408+H409+H410+H411+H412+H413+H414+H415+H417+H418+H419+H420+H421+H422)</f>
        <v>1632000</v>
      </c>
      <c r="I385" s="70">
        <f>SUM(I386+I387+I388+I389+I390+I391+I392+I395+I396+I397+I398+I399+I400+I404+I405+I406+I407+I408+I409+I410+I411+I412+I413+I414+I415+I417+I418+I419+I420+I421+I422)</f>
        <v>1632000</v>
      </c>
      <c r="J385" s="64">
        <f>SUM(J386+J387+J388+J389+J390+J391+J392+J393+J394+J395+J396+J397+J398+J399+J400+J404+J405+J406+J407+J408+J409+J410+J411+J412+J413+J414+J415+J416+J417+J418+J419+J420+J421+J422)</f>
        <v>1492368.57</v>
      </c>
      <c r="K385" s="39">
        <f t="shared" si="24"/>
        <v>91.444152573529422</v>
      </c>
    </row>
    <row r="386" spans="1:11">
      <c r="A386" s="20"/>
      <c r="B386" s="20"/>
      <c r="C386" s="20">
        <v>610</v>
      </c>
      <c r="D386" s="19"/>
      <c r="E386" s="62" t="s">
        <v>199</v>
      </c>
      <c r="F386" s="20" t="s">
        <v>59</v>
      </c>
      <c r="G386" s="20" t="s">
        <v>263</v>
      </c>
      <c r="H386" s="71">
        <v>50000</v>
      </c>
      <c r="I386" s="71">
        <v>50000</v>
      </c>
      <c r="J386" s="65">
        <v>31250</v>
      </c>
      <c r="K386" s="39">
        <f t="shared" si="24"/>
        <v>62.5</v>
      </c>
    </row>
    <row r="387" spans="1:11">
      <c r="A387" s="20"/>
      <c r="B387" s="20"/>
      <c r="C387" s="20">
        <v>430</v>
      </c>
      <c r="D387" s="19"/>
      <c r="E387" s="62" t="s">
        <v>199</v>
      </c>
      <c r="F387" s="20" t="s">
        <v>201</v>
      </c>
      <c r="G387" s="20" t="s">
        <v>264</v>
      </c>
      <c r="H387" s="71">
        <v>280000</v>
      </c>
      <c r="I387" s="71">
        <v>280000</v>
      </c>
      <c r="J387" s="65">
        <v>267500</v>
      </c>
      <c r="K387" s="39">
        <f t="shared" si="24"/>
        <v>95.535714285714292</v>
      </c>
    </row>
    <row r="388" spans="1:11">
      <c r="A388" s="20"/>
      <c r="B388" s="20"/>
      <c r="C388" s="20">
        <v>430</v>
      </c>
      <c r="D388" s="19"/>
      <c r="E388" s="62" t="s">
        <v>199</v>
      </c>
      <c r="F388" s="20" t="s">
        <v>204</v>
      </c>
      <c r="G388" s="20" t="s">
        <v>265</v>
      </c>
      <c r="H388" s="71">
        <v>20000</v>
      </c>
      <c r="I388" s="71">
        <v>20000</v>
      </c>
      <c r="J388" s="65">
        <v>0</v>
      </c>
      <c r="K388" s="39">
        <f t="shared" si="24"/>
        <v>0</v>
      </c>
    </row>
    <row r="389" spans="1:11">
      <c r="A389" s="20"/>
      <c r="B389" s="20"/>
      <c r="C389" s="20">
        <v>610</v>
      </c>
      <c r="D389" s="19"/>
      <c r="E389" s="62" t="s">
        <v>199</v>
      </c>
      <c r="F389" s="20" t="s">
        <v>206</v>
      </c>
      <c r="G389" s="20" t="s">
        <v>266</v>
      </c>
      <c r="H389" s="71">
        <v>120000</v>
      </c>
      <c r="I389" s="71">
        <v>120000</v>
      </c>
      <c r="J389" s="65">
        <v>261797.15</v>
      </c>
      <c r="K389" s="39">
        <f t="shared" si="24"/>
        <v>218.16429166666666</v>
      </c>
    </row>
    <row r="390" spans="1:11">
      <c r="A390" s="20"/>
      <c r="B390" s="20"/>
      <c r="C390" s="20">
        <v>610</v>
      </c>
      <c r="D390" s="19"/>
      <c r="E390" s="62" t="s">
        <v>199</v>
      </c>
      <c r="F390" s="20" t="s">
        <v>267</v>
      </c>
      <c r="G390" s="20" t="s">
        <v>268</v>
      </c>
      <c r="H390" s="71">
        <v>10000</v>
      </c>
      <c r="I390" s="71">
        <v>10000</v>
      </c>
      <c r="J390" s="65">
        <v>0</v>
      </c>
      <c r="K390" s="39">
        <f t="shared" si="24"/>
        <v>0</v>
      </c>
    </row>
    <row r="391" spans="1:11">
      <c r="A391" s="20"/>
      <c r="B391" s="20"/>
      <c r="C391" s="20">
        <v>440</v>
      </c>
      <c r="D391" s="19"/>
      <c r="E391" s="62" t="s">
        <v>199</v>
      </c>
      <c r="F391" s="20" t="s">
        <v>269</v>
      </c>
      <c r="G391" s="20" t="s">
        <v>270</v>
      </c>
      <c r="H391" s="71">
        <v>40000</v>
      </c>
      <c r="I391" s="71">
        <v>40000</v>
      </c>
      <c r="J391" s="65">
        <v>26450</v>
      </c>
      <c r="K391" s="39">
        <f t="shared" si="24"/>
        <v>66.125</v>
      </c>
    </row>
    <row r="392" spans="1:11">
      <c r="A392" s="20"/>
      <c r="B392" s="20"/>
      <c r="C392" s="20">
        <v>110</v>
      </c>
      <c r="D392" s="19"/>
      <c r="E392" s="62" t="s">
        <v>199</v>
      </c>
      <c r="F392" s="20" t="s">
        <v>271</v>
      </c>
      <c r="G392" s="20" t="s">
        <v>272</v>
      </c>
      <c r="H392" s="71">
        <v>20000</v>
      </c>
      <c r="I392" s="71">
        <v>20000</v>
      </c>
      <c r="J392" s="65">
        <v>14580</v>
      </c>
      <c r="K392" s="39">
        <f t="shared" si="24"/>
        <v>72.900000000000006</v>
      </c>
    </row>
    <row r="393" spans="1:11">
      <c r="A393" s="20"/>
      <c r="B393" s="20"/>
      <c r="C393" s="20"/>
      <c r="D393" s="19"/>
      <c r="E393" s="62" t="s">
        <v>199</v>
      </c>
      <c r="F393" s="20"/>
      <c r="G393" s="20" t="s">
        <v>490</v>
      </c>
      <c r="H393" s="71"/>
      <c r="I393" s="71">
        <v>0</v>
      </c>
      <c r="J393" s="65">
        <v>4480</v>
      </c>
      <c r="K393" s="39">
        <v>0</v>
      </c>
    </row>
    <row r="394" spans="1:11">
      <c r="A394" s="20"/>
      <c r="B394" s="20"/>
      <c r="C394" s="20"/>
      <c r="D394" s="19"/>
      <c r="E394" s="62" t="s">
        <v>199</v>
      </c>
      <c r="F394" s="20"/>
      <c r="G394" s="20" t="s">
        <v>489</v>
      </c>
      <c r="H394" s="71"/>
      <c r="I394" s="71">
        <v>0</v>
      </c>
      <c r="J394" s="65">
        <v>3000</v>
      </c>
      <c r="K394" s="39"/>
    </row>
    <row r="395" spans="1:11">
      <c r="A395" s="20"/>
      <c r="B395" s="20"/>
      <c r="C395" s="20">
        <v>820</v>
      </c>
      <c r="D395" s="19"/>
      <c r="E395" s="62" t="s">
        <v>273</v>
      </c>
      <c r="F395" s="20" t="s">
        <v>274</v>
      </c>
      <c r="G395" s="20" t="s">
        <v>275</v>
      </c>
      <c r="H395" s="71">
        <v>7000</v>
      </c>
      <c r="I395" s="71">
        <v>7000</v>
      </c>
      <c r="J395" s="65">
        <v>5000</v>
      </c>
      <c r="K395" s="39">
        <f t="shared" si="24"/>
        <v>71.428571428571431</v>
      </c>
    </row>
    <row r="396" spans="1:11">
      <c r="A396" s="20"/>
      <c r="B396" s="20"/>
      <c r="C396" s="20">
        <v>820</v>
      </c>
      <c r="D396" s="19"/>
      <c r="E396" s="62" t="s">
        <v>273</v>
      </c>
      <c r="F396" s="20" t="s">
        <v>276</v>
      </c>
      <c r="G396" s="20" t="s">
        <v>277</v>
      </c>
      <c r="H396" s="71">
        <v>15000</v>
      </c>
      <c r="I396" s="71">
        <v>15000</v>
      </c>
      <c r="J396" s="65">
        <v>10600</v>
      </c>
      <c r="K396" s="39">
        <f t="shared" si="24"/>
        <v>70.666666666666671</v>
      </c>
    </row>
    <row r="397" spans="1:11">
      <c r="A397" s="20"/>
      <c r="B397" s="20"/>
      <c r="C397" s="20">
        <v>810</v>
      </c>
      <c r="D397" s="19"/>
      <c r="E397" s="62" t="s">
        <v>273</v>
      </c>
      <c r="F397" s="20" t="s">
        <v>278</v>
      </c>
      <c r="G397" s="20" t="s">
        <v>279</v>
      </c>
      <c r="H397" s="71">
        <v>15000</v>
      </c>
      <c r="I397" s="71">
        <v>15000</v>
      </c>
      <c r="J397" s="65">
        <v>14900</v>
      </c>
      <c r="K397" s="39">
        <f t="shared" si="24"/>
        <v>99.333333333333329</v>
      </c>
    </row>
    <row r="398" spans="1:11">
      <c r="A398" s="20"/>
      <c r="B398" s="20"/>
      <c r="C398" s="20">
        <v>440</v>
      </c>
      <c r="D398" s="19"/>
      <c r="E398" s="62" t="s">
        <v>273</v>
      </c>
      <c r="F398" s="20" t="s">
        <v>280</v>
      </c>
      <c r="G398" s="20" t="s">
        <v>281</v>
      </c>
      <c r="H398" s="71">
        <v>10000</v>
      </c>
      <c r="I398" s="71">
        <v>10000</v>
      </c>
      <c r="J398" s="65">
        <v>5980</v>
      </c>
      <c r="K398" s="39">
        <f t="shared" si="24"/>
        <v>59.8</v>
      </c>
    </row>
    <row r="399" spans="1:11">
      <c r="A399" s="20"/>
      <c r="B399" s="20"/>
      <c r="C399" s="20">
        <v>110</v>
      </c>
      <c r="D399" s="19"/>
      <c r="E399" s="62" t="s">
        <v>273</v>
      </c>
      <c r="F399" s="20" t="s">
        <v>282</v>
      </c>
      <c r="G399" s="20" t="s">
        <v>283</v>
      </c>
      <c r="H399" s="71">
        <v>15000</v>
      </c>
      <c r="I399" s="71">
        <v>15000</v>
      </c>
      <c r="J399" s="65">
        <v>5000</v>
      </c>
      <c r="K399" s="39">
        <f t="shared" si="24"/>
        <v>33.333333333333336</v>
      </c>
    </row>
    <row r="400" spans="1:11">
      <c r="A400" s="20"/>
      <c r="B400" s="20"/>
      <c r="C400" s="20">
        <v>810</v>
      </c>
      <c r="D400" s="19"/>
      <c r="E400" s="62" t="s">
        <v>273</v>
      </c>
      <c r="F400" s="20" t="s">
        <v>284</v>
      </c>
      <c r="G400" s="20" t="s">
        <v>285</v>
      </c>
      <c r="H400" s="71">
        <v>120000</v>
      </c>
      <c r="I400" s="71">
        <v>120000</v>
      </c>
      <c r="J400" s="65">
        <v>119772.83</v>
      </c>
      <c r="K400" s="39">
        <f t="shared" si="24"/>
        <v>99.810691666666671</v>
      </c>
    </row>
    <row r="401" spans="1:11">
      <c r="G401" s="35">
        <v>8</v>
      </c>
    </row>
    <row r="403" spans="1:11" s="1" customFormat="1" ht="12.75">
      <c r="A403" s="103">
        <v>1</v>
      </c>
      <c r="B403" s="103">
        <v>2</v>
      </c>
      <c r="C403" s="103">
        <v>3</v>
      </c>
      <c r="D403" s="103">
        <v>4</v>
      </c>
      <c r="E403" s="103">
        <v>5</v>
      </c>
      <c r="F403" s="103">
        <v>6</v>
      </c>
      <c r="G403" s="103">
        <v>7</v>
      </c>
      <c r="H403" s="103">
        <v>8</v>
      </c>
      <c r="I403" s="103">
        <v>8</v>
      </c>
      <c r="J403" s="103">
        <v>9</v>
      </c>
      <c r="K403" s="103">
        <v>10</v>
      </c>
    </row>
    <row r="404" spans="1:11">
      <c r="A404" s="19"/>
      <c r="B404" s="19"/>
      <c r="C404" s="20">
        <v>810</v>
      </c>
      <c r="D404" s="19"/>
      <c r="E404" s="62" t="s">
        <v>273</v>
      </c>
      <c r="F404" s="20" t="s">
        <v>286</v>
      </c>
      <c r="G404" s="20" t="s">
        <v>287</v>
      </c>
      <c r="H404" s="71">
        <v>20000</v>
      </c>
      <c r="I404" s="71">
        <v>20000</v>
      </c>
      <c r="J404" s="65">
        <v>17700</v>
      </c>
      <c r="K404" s="39">
        <f t="shared" ref="K404:K434" si="25">SUM(J404/(I404/100))</f>
        <v>88.5</v>
      </c>
    </row>
    <row r="405" spans="1:11">
      <c r="A405" s="19"/>
      <c r="B405" s="19"/>
      <c r="C405" s="20">
        <v>810</v>
      </c>
      <c r="D405" s="19"/>
      <c r="E405" s="62" t="s">
        <v>273</v>
      </c>
      <c r="F405" s="20" t="s">
        <v>288</v>
      </c>
      <c r="G405" s="20" t="s">
        <v>289</v>
      </c>
      <c r="H405" s="71">
        <v>75000</v>
      </c>
      <c r="I405" s="71">
        <v>75000</v>
      </c>
      <c r="J405" s="65">
        <v>55000</v>
      </c>
      <c r="K405" s="39">
        <f t="shared" si="25"/>
        <v>73.333333333333329</v>
      </c>
    </row>
    <row r="406" spans="1:11">
      <c r="A406" s="19"/>
      <c r="B406" s="19"/>
      <c r="C406" s="20">
        <v>410</v>
      </c>
      <c r="D406" s="19"/>
      <c r="E406" s="62" t="s">
        <v>273</v>
      </c>
      <c r="F406" s="20" t="s">
        <v>290</v>
      </c>
      <c r="G406" s="20" t="s">
        <v>291</v>
      </c>
      <c r="H406" s="71">
        <v>10000</v>
      </c>
      <c r="I406" s="71">
        <v>10000</v>
      </c>
      <c r="J406" s="65">
        <v>5000</v>
      </c>
      <c r="K406" s="39">
        <f t="shared" si="25"/>
        <v>50</v>
      </c>
    </row>
    <row r="407" spans="1:11">
      <c r="A407" s="19"/>
      <c r="B407" s="19"/>
      <c r="C407" s="20">
        <v>820</v>
      </c>
      <c r="D407" s="19"/>
      <c r="E407" s="62" t="s">
        <v>273</v>
      </c>
      <c r="F407" s="20" t="s">
        <v>292</v>
      </c>
      <c r="G407" s="20" t="s">
        <v>293</v>
      </c>
      <c r="H407" s="71">
        <v>10000</v>
      </c>
      <c r="I407" s="71">
        <v>10000</v>
      </c>
      <c r="J407" s="65">
        <v>9000</v>
      </c>
      <c r="K407" s="39">
        <f t="shared" si="25"/>
        <v>90</v>
      </c>
    </row>
    <row r="408" spans="1:11">
      <c r="A408" s="19"/>
      <c r="B408" s="19"/>
      <c r="C408" s="20">
        <v>820</v>
      </c>
      <c r="D408" s="19"/>
      <c r="E408" s="62" t="s">
        <v>273</v>
      </c>
      <c r="F408" s="20" t="s">
        <v>294</v>
      </c>
      <c r="G408" s="20" t="s">
        <v>295</v>
      </c>
      <c r="H408" s="71">
        <v>15000</v>
      </c>
      <c r="I408" s="71">
        <v>15000</v>
      </c>
      <c r="J408" s="65">
        <v>6000</v>
      </c>
      <c r="K408" s="39">
        <f t="shared" si="25"/>
        <v>40</v>
      </c>
    </row>
    <row r="409" spans="1:11">
      <c r="A409" s="19"/>
      <c r="B409" s="19"/>
      <c r="C409" s="20">
        <v>820</v>
      </c>
      <c r="D409" s="19"/>
      <c r="E409" s="62" t="s">
        <v>273</v>
      </c>
      <c r="F409" s="20" t="s">
        <v>296</v>
      </c>
      <c r="G409" s="20" t="s">
        <v>297</v>
      </c>
      <c r="H409" s="71">
        <v>10000</v>
      </c>
      <c r="I409" s="71">
        <v>10000</v>
      </c>
      <c r="J409" s="65">
        <v>7000</v>
      </c>
      <c r="K409" s="39">
        <f t="shared" si="25"/>
        <v>70</v>
      </c>
    </row>
    <row r="410" spans="1:11">
      <c r="A410" s="19"/>
      <c r="B410" s="19"/>
      <c r="C410" s="20">
        <v>820</v>
      </c>
      <c r="D410" s="19"/>
      <c r="E410" s="62" t="s">
        <v>273</v>
      </c>
      <c r="F410" s="20" t="s">
        <v>298</v>
      </c>
      <c r="G410" s="20" t="s">
        <v>299</v>
      </c>
      <c r="H410" s="71">
        <v>12000</v>
      </c>
      <c r="I410" s="71">
        <v>12000</v>
      </c>
      <c r="J410" s="65">
        <v>5000</v>
      </c>
      <c r="K410" s="39">
        <f t="shared" si="25"/>
        <v>41.666666666666664</v>
      </c>
    </row>
    <row r="411" spans="1:11">
      <c r="A411" s="19"/>
      <c r="B411" s="19"/>
      <c r="C411" s="20">
        <v>820</v>
      </c>
      <c r="D411" s="19"/>
      <c r="E411" s="62" t="s">
        <v>273</v>
      </c>
      <c r="F411" s="20" t="s">
        <v>300</v>
      </c>
      <c r="G411" s="20" t="s">
        <v>301</v>
      </c>
      <c r="H411" s="71">
        <v>77000</v>
      </c>
      <c r="I411" s="71">
        <v>77000</v>
      </c>
      <c r="J411" s="65">
        <v>48000</v>
      </c>
      <c r="K411" s="39">
        <f t="shared" si="25"/>
        <v>62.337662337662337</v>
      </c>
    </row>
    <row r="412" spans="1:11">
      <c r="A412" s="19"/>
      <c r="B412" s="19"/>
      <c r="C412" s="20">
        <v>820</v>
      </c>
      <c r="D412" s="19"/>
      <c r="E412" s="62" t="s">
        <v>273</v>
      </c>
      <c r="F412" s="20" t="s">
        <v>302</v>
      </c>
      <c r="G412" s="20" t="s">
        <v>303</v>
      </c>
      <c r="H412" s="71">
        <v>15000</v>
      </c>
      <c r="I412" s="71">
        <v>15000</v>
      </c>
      <c r="J412" s="65">
        <v>15000</v>
      </c>
      <c r="K412" s="39">
        <f t="shared" si="25"/>
        <v>100</v>
      </c>
    </row>
    <row r="413" spans="1:11">
      <c r="A413" s="19"/>
      <c r="B413" s="19"/>
      <c r="C413" s="20">
        <v>110</v>
      </c>
      <c r="D413" s="19"/>
      <c r="E413" s="62" t="s">
        <v>273</v>
      </c>
      <c r="F413" s="20" t="s">
        <v>304</v>
      </c>
      <c r="G413" s="20" t="s">
        <v>305</v>
      </c>
      <c r="H413" s="71">
        <v>12000</v>
      </c>
      <c r="I413" s="71">
        <v>12000</v>
      </c>
      <c r="J413" s="65">
        <v>8000</v>
      </c>
      <c r="K413" s="39">
        <f t="shared" si="25"/>
        <v>66.666666666666671</v>
      </c>
    </row>
    <row r="414" spans="1:11">
      <c r="A414" s="19"/>
      <c r="B414" s="19"/>
      <c r="C414" s="20">
        <v>110</v>
      </c>
      <c r="D414" s="19"/>
      <c r="E414" s="62" t="s">
        <v>273</v>
      </c>
      <c r="F414" s="20" t="s">
        <v>306</v>
      </c>
      <c r="G414" s="20" t="s">
        <v>307</v>
      </c>
      <c r="H414" s="71">
        <v>33000</v>
      </c>
      <c r="I414" s="71">
        <v>33000</v>
      </c>
      <c r="J414" s="65">
        <v>29572</v>
      </c>
      <c r="K414" s="39">
        <f t="shared" si="25"/>
        <v>89.61212121212121</v>
      </c>
    </row>
    <row r="415" spans="1:11">
      <c r="A415" s="19"/>
      <c r="B415" s="19"/>
      <c r="C415" s="20">
        <v>110</v>
      </c>
      <c r="D415" s="19"/>
      <c r="E415" s="62" t="s">
        <v>273</v>
      </c>
      <c r="F415" s="20" t="s">
        <v>308</v>
      </c>
      <c r="G415" s="20" t="s">
        <v>309</v>
      </c>
      <c r="H415" s="71">
        <v>66000</v>
      </c>
      <c r="I415" s="71">
        <v>66000</v>
      </c>
      <c r="J415" s="65">
        <v>41600</v>
      </c>
      <c r="K415" s="39">
        <f t="shared" si="25"/>
        <v>63.030303030303031</v>
      </c>
    </row>
    <row r="416" spans="1:11">
      <c r="A416" s="19"/>
      <c r="B416" s="19"/>
      <c r="C416" s="20"/>
      <c r="D416" s="19"/>
      <c r="E416" s="62" t="s">
        <v>273</v>
      </c>
      <c r="F416" s="20"/>
      <c r="G416" s="20" t="s">
        <v>491</v>
      </c>
      <c r="H416" s="71"/>
      <c r="I416" s="71">
        <v>0</v>
      </c>
      <c r="J416" s="65">
        <v>13150</v>
      </c>
      <c r="K416" s="39"/>
    </row>
    <row r="417" spans="1:11">
      <c r="A417" s="19"/>
      <c r="B417" s="19"/>
      <c r="C417" s="20">
        <v>1490</v>
      </c>
      <c r="D417" s="19"/>
      <c r="E417" s="62" t="s">
        <v>310</v>
      </c>
      <c r="F417" s="20" t="s">
        <v>311</v>
      </c>
      <c r="G417" s="20" t="s">
        <v>312</v>
      </c>
      <c r="H417" s="71">
        <v>165000</v>
      </c>
      <c r="I417" s="71">
        <v>165000</v>
      </c>
      <c r="J417" s="65">
        <v>136000</v>
      </c>
      <c r="K417" s="39">
        <f t="shared" si="25"/>
        <v>82.424242424242422</v>
      </c>
    </row>
    <row r="418" spans="1:11">
      <c r="A418" s="19"/>
      <c r="B418" s="19"/>
      <c r="C418" s="20">
        <v>810</v>
      </c>
      <c r="D418" s="19"/>
      <c r="E418" s="62" t="s">
        <v>310</v>
      </c>
      <c r="F418" s="20" t="s">
        <v>313</v>
      </c>
      <c r="G418" s="20" t="s">
        <v>314</v>
      </c>
      <c r="H418" s="71">
        <v>75000</v>
      </c>
      <c r="I418" s="71">
        <v>75000</v>
      </c>
      <c r="J418" s="65">
        <v>60000</v>
      </c>
      <c r="K418" s="39">
        <f t="shared" si="25"/>
        <v>80</v>
      </c>
    </row>
    <row r="419" spans="1:11">
      <c r="A419" s="19"/>
      <c r="B419" s="19"/>
      <c r="C419" s="20">
        <v>410</v>
      </c>
      <c r="D419" s="19"/>
      <c r="E419" s="62" t="s">
        <v>310</v>
      </c>
      <c r="F419" s="20" t="s">
        <v>315</v>
      </c>
      <c r="G419" s="20" t="s">
        <v>316</v>
      </c>
      <c r="H419" s="71">
        <v>200000</v>
      </c>
      <c r="I419" s="71">
        <v>200000</v>
      </c>
      <c r="J419" s="65">
        <v>153000</v>
      </c>
      <c r="K419" s="39">
        <f t="shared" si="25"/>
        <v>76.5</v>
      </c>
    </row>
    <row r="420" spans="1:11">
      <c r="A420" s="19"/>
      <c r="B420" s="19"/>
      <c r="C420" s="20">
        <v>820</v>
      </c>
      <c r="D420" s="19"/>
      <c r="E420" s="62" t="s">
        <v>310</v>
      </c>
      <c r="F420" s="20" t="s">
        <v>317</v>
      </c>
      <c r="G420" s="20" t="s">
        <v>318</v>
      </c>
      <c r="H420" s="71">
        <v>50000</v>
      </c>
      <c r="I420" s="71">
        <v>50000</v>
      </c>
      <c r="J420" s="65">
        <v>44700</v>
      </c>
      <c r="K420" s="39">
        <f t="shared" si="25"/>
        <v>89.4</v>
      </c>
    </row>
    <row r="421" spans="1:11">
      <c r="A421" s="19"/>
      <c r="B421" s="19"/>
      <c r="C421" s="20">
        <v>530</v>
      </c>
      <c r="D421" s="19"/>
      <c r="E421" s="62" t="s">
        <v>310</v>
      </c>
      <c r="F421" s="20" t="s">
        <v>319</v>
      </c>
      <c r="G421" s="20" t="s">
        <v>320</v>
      </c>
      <c r="H421" s="71">
        <v>35000</v>
      </c>
      <c r="I421" s="71">
        <v>35000</v>
      </c>
      <c r="J421" s="65">
        <v>18000</v>
      </c>
      <c r="K421" s="39">
        <f t="shared" si="25"/>
        <v>51.428571428571431</v>
      </c>
    </row>
    <row r="422" spans="1:11">
      <c r="A422" s="19"/>
      <c r="B422" s="19"/>
      <c r="C422" s="20">
        <v>110</v>
      </c>
      <c r="D422" s="19"/>
      <c r="E422" s="62" t="s">
        <v>310</v>
      </c>
      <c r="F422" s="20" t="s">
        <v>321</v>
      </c>
      <c r="G422" s="20" t="s">
        <v>322</v>
      </c>
      <c r="H422" s="71">
        <v>30000</v>
      </c>
      <c r="I422" s="71">
        <v>30000</v>
      </c>
      <c r="J422" s="65">
        <v>50336.59</v>
      </c>
      <c r="K422" s="39">
        <f t="shared" si="25"/>
        <v>167.78863333333331</v>
      </c>
    </row>
    <row r="423" spans="1:11" s="5" customFormat="1">
      <c r="A423" s="14"/>
      <c r="B423" s="14"/>
      <c r="C423" s="15"/>
      <c r="D423" s="14" t="s">
        <v>323</v>
      </c>
      <c r="E423" s="112"/>
      <c r="F423" s="15">
        <v>2</v>
      </c>
      <c r="G423" s="15" t="s">
        <v>324</v>
      </c>
      <c r="H423" s="70">
        <f>SUM(H424:H433)</f>
        <v>578000</v>
      </c>
      <c r="I423" s="70">
        <f>SUM(I424:I433)</f>
        <v>578000</v>
      </c>
      <c r="J423" s="64">
        <f>SUM(J424:J433)</f>
        <v>60642.92</v>
      </c>
      <c r="K423" s="39">
        <f t="shared" si="25"/>
        <v>10.491854671280276</v>
      </c>
    </row>
    <row r="424" spans="1:11">
      <c r="A424" s="19"/>
      <c r="B424" s="19"/>
      <c r="C424" s="20">
        <v>750</v>
      </c>
      <c r="D424" s="19"/>
      <c r="E424" s="62" t="s">
        <v>325</v>
      </c>
      <c r="F424" s="20" t="s">
        <v>69</v>
      </c>
      <c r="G424" s="20" t="s">
        <v>326</v>
      </c>
      <c r="H424" s="71">
        <v>150000</v>
      </c>
      <c r="I424" s="71">
        <v>150000</v>
      </c>
      <c r="J424" s="65">
        <v>3770.72</v>
      </c>
      <c r="K424" s="39">
        <f t="shared" si="25"/>
        <v>2.5138133333333332</v>
      </c>
    </row>
    <row r="425" spans="1:11">
      <c r="A425" s="19"/>
      <c r="B425" s="19"/>
      <c r="C425" s="20">
        <v>750</v>
      </c>
      <c r="D425" s="19"/>
      <c r="E425" s="62" t="s">
        <v>325</v>
      </c>
      <c r="F425" s="20" t="s">
        <v>212</v>
      </c>
      <c r="G425" s="20" t="s">
        <v>327</v>
      </c>
      <c r="H425" s="71">
        <v>250000</v>
      </c>
      <c r="I425" s="71">
        <v>250000</v>
      </c>
      <c r="J425" s="65">
        <v>0</v>
      </c>
      <c r="K425" s="39">
        <f t="shared" si="25"/>
        <v>0</v>
      </c>
    </row>
    <row r="426" spans="1:11">
      <c r="A426" s="19"/>
      <c r="B426" s="19"/>
      <c r="C426" s="20">
        <v>750</v>
      </c>
      <c r="D426" s="19"/>
      <c r="E426" s="62" t="s">
        <v>325</v>
      </c>
      <c r="F426" s="20" t="s">
        <v>75</v>
      </c>
      <c r="G426" s="20" t="s">
        <v>328</v>
      </c>
      <c r="H426" s="71">
        <v>5000</v>
      </c>
      <c r="I426" s="71">
        <v>5000</v>
      </c>
      <c r="J426" s="65">
        <v>0</v>
      </c>
      <c r="K426" s="39">
        <f t="shared" si="25"/>
        <v>0</v>
      </c>
    </row>
    <row r="427" spans="1:11">
      <c r="A427" s="19"/>
      <c r="B427" s="19"/>
      <c r="C427" s="20">
        <v>750</v>
      </c>
      <c r="D427" s="19"/>
      <c r="E427" s="62" t="s">
        <v>325</v>
      </c>
      <c r="F427" s="20" t="s">
        <v>79</v>
      </c>
      <c r="G427" s="20" t="s">
        <v>329</v>
      </c>
      <c r="H427" s="71">
        <v>20000</v>
      </c>
      <c r="I427" s="71">
        <v>20000</v>
      </c>
      <c r="J427" s="65">
        <v>9400</v>
      </c>
      <c r="K427" s="39">
        <f t="shared" si="25"/>
        <v>47</v>
      </c>
    </row>
    <row r="428" spans="1:11">
      <c r="A428" s="19"/>
      <c r="B428" s="19"/>
      <c r="C428" s="20">
        <v>750</v>
      </c>
      <c r="D428" s="19"/>
      <c r="E428" s="62" t="s">
        <v>325</v>
      </c>
      <c r="F428" s="20" t="s">
        <v>83</v>
      </c>
      <c r="G428" s="20" t="s">
        <v>330</v>
      </c>
      <c r="H428" s="71">
        <v>5000</v>
      </c>
      <c r="I428" s="71">
        <v>5000</v>
      </c>
      <c r="J428" s="65">
        <v>1350</v>
      </c>
      <c r="K428" s="39">
        <f t="shared" si="25"/>
        <v>27</v>
      </c>
    </row>
    <row r="429" spans="1:11">
      <c r="A429" s="19"/>
      <c r="B429" s="19"/>
      <c r="C429" s="20">
        <v>750</v>
      </c>
      <c r="D429" s="19"/>
      <c r="E429" s="62" t="s">
        <v>325</v>
      </c>
      <c r="F429" s="20" t="s">
        <v>87</v>
      </c>
      <c r="G429" s="20" t="s">
        <v>331</v>
      </c>
      <c r="H429" s="71">
        <v>8000</v>
      </c>
      <c r="I429" s="71">
        <v>8000</v>
      </c>
      <c r="J429" s="65">
        <v>0</v>
      </c>
      <c r="K429" s="39">
        <f t="shared" si="25"/>
        <v>0</v>
      </c>
    </row>
    <row r="430" spans="1:11">
      <c r="A430" s="19"/>
      <c r="B430" s="19"/>
      <c r="C430" s="20">
        <v>750</v>
      </c>
      <c r="D430" s="19"/>
      <c r="E430" s="62" t="s">
        <v>325</v>
      </c>
      <c r="F430" s="20" t="s">
        <v>91</v>
      </c>
      <c r="G430" s="20" t="s">
        <v>332</v>
      </c>
      <c r="H430" s="71">
        <v>40000</v>
      </c>
      <c r="I430" s="71">
        <v>40000</v>
      </c>
      <c r="J430" s="65">
        <v>2254.6999999999998</v>
      </c>
      <c r="K430" s="39">
        <f t="shared" si="25"/>
        <v>5.6367499999999993</v>
      </c>
    </row>
    <row r="431" spans="1:11">
      <c r="A431" s="19"/>
      <c r="B431" s="19"/>
      <c r="C431" s="20">
        <v>750</v>
      </c>
      <c r="D431" s="19"/>
      <c r="E431" s="62" t="s">
        <v>325</v>
      </c>
      <c r="F431" s="20" t="s">
        <v>94</v>
      </c>
      <c r="G431" s="20" t="s">
        <v>472</v>
      </c>
      <c r="H431" s="71">
        <v>30000</v>
      </c>
      <c r="I431" s="71">
        <v>30000</v>
      </c>
      <c r="J431" s="65">
        <v>13067.5</v>
      </c>
      <c r="K431" s="39">
        <f t="shared" si="25"/>
        <v>43.55833333333333</v>
      </c>
    </row>
    <row r="432" spans="1:11">
      <c r="A432" s="19"/>
      <c r="B432" s="19"/>
      <c r="C432" s="20">
        <v>750</v>
      </c>
      <c r="D432" s="19"/>
      <c r="E432" s="62" t="s">
        <v>325</v>
      </c>
      <c r="F432" s="20" t="s">
        <v>124</v>
      </c>
      <c r="G432" s="20" t="s">
        <v>333</v>
      </c>
      <c r="H432" s="71">
        <v>20000</v>
      </c>
      <c r="I432" s="71">
        <v>20000</v>
      </c>
      <c r="J432" s="65">
        <v>7800</v>
      </c>
      <c r="K432" s="39">
        <f t="shared" si="25"/>
        <v>39</v>
      </c>
    </row>
    <row r="433" spans="1:11">
      <c r="A433" s="19"/>
      <c r="B433" s="19"/>
      <c r="C433" s="20">
        <v>750</v>
      </c>
      <c r="D433" s="19"/>
      <c r="E433" s="62" t="s">
        <v>325</v>
      </c>
      <c r="F433" s="20" t="s">
        <v>129</v>
      </c>
      <c r="G433" s="20" t="s">
        <v>334</v>
      </c>
      <c r="H433" s="71">
        <v>50000</v>
      </c>
      <c r="I433" s="71">
        <v>50000</v>
      </c>
      <c r="J433" s="65">
        <v>23000</v>
      </c>
      <c r="K433" s="39">
        <f t="shared" si="25"/>
        <v>46</v>
      </c>
    </row>
    <row r="434" spans="1:11" s="5" customFormat="1">
      <c r="A434" s="96"/>
      <c r="B434" s="96"/>
      <c r="C434" s="96"/>
      <c r="D434" s="96"/>
      <c r="E434" s="102"/>
      <c r="F434" s="91"/>
      <c r="G434" s="91" t="s">
        <v>335</v>
      </c>
      <c r="H434" s="93">
        <f>SUM(H370+H423)</f>
        <v>2518600</v>
      </c>
      <c r="I434" s="93">
        <f>SUM(I370+I423)</f>
        <v>2518600</v>
      </c>
      <c r="J434" s="94">
        <f>SUM(J370+J423)</f>
        <v>2358469.7400000002</v>
      </c>
      <c r="K434" s="108">
        <f t="shared" si="25"/>
        <v>93.64209243230367</v>
      </c>
    </row>
    <row r="436" spans="1:11" hidden="1">
      <c r="G436" s="1" t="s">
        <v>336</v>
      </c>
    </row>
    <row r="437" spans="1:11" hidden="1">
      <c r="G437" s="1" t="s">
        <v>337</v>
      </c>
    </row>
    <row r="438" spans="1:11" hidden="1">
      <c r="G438" s="1" t="s">
        <v>338</v>
      </c>
    </row>
    <row r="439" spans="1:11" hidden="1">
      <c r="G439" s="1" t="s">
        <v>339</v>
      </c>
    </row>
    <row r="440" spans="1:11" hidden="1">
      <c r="G440" s="1" t="s">
        <v>340</v>
      </c>
    </row>
    <row r="443" spans="1:11">
      <c r="G443" s="35">
        <v>9</v>
      </c>
    </row>
    <row r="445" spans="1:11" ht="15.75">
      <c r="A445" s="99" t="s">
        <v>172</v>
      </c>
      <c r="B445" s="99" t="s">
        <v>173</v>
      </c>
      <c r="C445" s="99"/>
      <c r="D445" s="138" t="s">
        <v>174</v>
      </c>
      <c r="E445" s="139" t="s">
        <v>175</v>
      </c>
      <c r="F445" s="99"/>
      <c r="G445" s="119" t="s">
        <v>176</v>
      </c>
      <c r="H445" s="98"/>
      <c r="I445" s="98"/>
      <c r="J445" s="98"/>
      <c r="K445" s="98"/>
    </row>
    <row r="446" spans="1:11">
      <c r="A446" s="100" t="s">
        <v>177</v>
      </c>
      <c r="B446" s="100" t="s">
        <v>178</v>
      </c>
      <c r="C446" s="100" t="s">
        <v>179</v>
      </c>
      <c r="D446" s="99" t="s">
        <v>1</v>
      </c>
      <c r="E446" s="99" t="s">
        <v>3</v>
      </c>
      <c r="F446" s="100" t="s">
        <v>180</v>
      </c>
      <c r="G446" s="100"/>
      <c r="H446" s="100" t="s">
        <v>101</v>
      </c>
      <c r="I446" s="100" t="s">
        <v>101</v>
      </c>
      <c r="J446" s="100" t="s">
        <v>473</v>
      </c>
      <c r="K446" s="100" t="s">
        <v>451</v>
      </c>
    </row>
    <row r="447" spans="1:11">
      <c r="A447" s="101"/>
      <c r="B447" s="101" t="s">
        <v>181</v>
      </c>
      <c r="C447" s="101"/>
      <c r="D447" s="101" t="s">
        <v>2</v>
      </c>
      <c r="E447" s="101" t="s">
        <v>2</v>
      </c>
      <c r="F447" s="101" t="s">
        <v>182</v>
      </c>
      <c r="G447" s="101"/>
      <c r="H447" s="101" t="s">
        <v>183</v>
      </c>
      <c r="I447" s="101" t="s">
        <v>183</v>
      </c>
      <c r="J447" s="101"/>
      <c r="K447" s="101" t="s">
        <v>403</v>
      </c>
    </row>
    <row r="448" spans="1:11" ht="15.75">
      <c r="A448" s="20">
        <v>100</v>
      </c>
      <c r="B448" s="20">
        <v>142</v>
      </c>
      <c r="C448" s="20"/>
      <c r="D448" s="19"/>
      <c r="E448" s="56"/>
      <c r="F448" s="20"/>
      <c r="G448" s="140" t="s">
        <v>341</v>
      </c>
      <c r="H448" s="19"/>
      <c r="I448" s="19"/>
      <c r="J448" s="19"/>
      <c r="K448" s="19"/>
    </row>
    <row r="449" spans="1:11" s="5" customFormat="1">
      <c r="A449" s="15"/>
      <c r="B449" s="15"/>
      <c r="C449" s="15"/>
      <c r="D449" s="14"/>
      <c r="E449" s="57"/>
      <c r="F449" s="15">
        <v>1</v>
      </c>
      <c r="G449" s="15" t="s">
        <v>185</v>
      </c>
      <c r="H449" s="70">
        <f>SUM(H450+H453+H455+H464)</f>
        <v>612500</v>
      </c>
      <c r="I449" s="70">
        <f>SUM(I450+I453+I455+I464)</f>
        <v>612500</v>
      </c>
      <c r="J449" s="64">
        <f>SUM(J450+J453+J455+J464)</f>
        <v>530385</v>
      </c>
      <c r="K449" s="39">
        <f t="shared" ref="K449:K469" si="26">SUM(J449/(I449/100))</f>
        <v>86.593469387755107</v>
      </c>
    </row>
    <row r="450" spans="1:11" s="5" customFormat="1">
      <c r="A450" s="15"/>
      <c r="B450" s="15"/>
      <c r="C450" s="15"/>
      <c r="D450" s="14" t="s">
        <v>342</v>
      </c>
      <c r="E450" s="57"/>
      <c r="F450" s="15" t="s">
        <v>104</v>
      </c>
      <c r="G450" s="15" t="s">
        <v>343</v>
      </c>
      <c r="H450" s="70">
        <f>SUM(H451+H452)</f>
        <v>221000</v>
      </c>
      <c r="I450" s="70">
        <f>SUM(I451+I452)</f>
        <v>221000</v>
      </c>
      <c r="J450" s="64">
        <f>SUM(J451+J452)</f>
        <v>264779</v>
      </c>
      <c r="K450" s="39">
        <f t="shared" si="26"/>
        <v>119.80950226244344</v>
      </c>
    </row>
    <row r="451" spans="1:11">
      <c r="A451" s="20"/>
      <c r="B451" s="20"/>
      <c r="C451" s="20">
        <v>690</v>
      </c>
      <c r="D451" s="19"/>
      <c r="E451" s="62" t="s">
        <v>344</v>
      </c>
      <c r="F451" s="20" t="s">
        <v>12</v>
      </c>
      <c r="G451" s="20" t="s">
        <v>345</v>
      </c>
      <c r="H451" s="71">
        <v>176000</v>
      </c>
      <c r="I451" s="71">
        <v>176000</v>
      </c>
      <c r="J451" s="65">
        <v>220502</v>
      </c>
      <c r="K451" s="39">
        <f t="shared" si="26"/>
        <v>125.28522727272727</v>
      </c>
    </row>
    <row r="452" spans="1:11">
      <c r="A452" s="20"/>
      <c r="B452" s="20"/>
      <c r="C452" s="20">
        <v>690</v>
      </c>
      <c r="D452" s="19"/>
      <c r="E452" s="62" t="s">
        <v>346</v>
      </c>
      <c r="F452" s="20" t="s">
        <v>135</v>
      </c>
      <c r="G452" s="20" t="s">
        <v>347</v>
      </c>
      <c r="H452" s="71">
        <v>45000</v>
      </c>
      <c r="I452" s="71">
        <v>45000</v>
      </c>
      <c r="J452" s="65">
        <v>44277</v>
      </c>
      <c r="K452" s="39">
        <f t="shared" si="26"/>
        <v>98.393333333333331</v>
      </c>
    </row>
    <row r="453" spans="1:11" s="5" customFormat="1">
      <c r="A453" s="15"/>
      <c r="B453" s="15"/>
      <c r="C453" s="15"/>
      <c r="D453" s="14" t="s">
        <v>348</v>
      </c>
      <c r="E453" s="112"/>
      <c r="F453" s="15" t="s">
        <v>58</v>
      </c>
      <c r="G453" s="15" t="s">
        <v>349</v>
      </c>
      <c r="H453" s="70">
        <f>SUM(H454)</f>
        <v>22000</v>
      </c>
      <c r="I453" s="70">
        <f>SUM(I454)</f>
        <v>22000</v>
      </c>
      <c r="J453" s="64">
        <f>SUM(J454)</f>
        <v>23296</v>
      </c>
      <c r="K453" s="39">
        <f t="shared" si="26"/>
        <v>105.89090909090909</v>
      </c>
    </row>
    <row r="454" spans="1:11">
      <c r="A454" s="20"/>
      <c r="B454" s="20"/>
      <c r="C454" s="20">
        <v>690</v>
      </c>
      <c r="D454" s="19"/>
      <c r="E454" s="62" t="s">
        <v>350</v>
      </c>
      <c r="F454" s="20" t="s">
        <v>59</v>
      </c>
      <c r="G454" s="20" t="s">
        <v>351</v>
      </c>
      <c r="H454" s="71">
        <v>22000</v>
      </c>
      <c r="I454" s="71">
        <v>22000</v>
      </c>
      <c r="J454" s="65">
        <v>23296</v>
      </c>
      <c r="K454" s="39">
        <f t="shared" si="26"/>
        <v>105.89090909090909</v>
      </c>
    </row>
    <row r="455" spans="1:11" s="5" customFormat="1">
      <c r="A455" s="15"/>
      <c r="B455" s="15"/>
      <c r="C455" s="15"/>
      <c r="D455" s="14" t="s">
        <v>186</v>
      </c>
      <c r="E455" s="112"/>
      <c r="F455" s="15" t="s">
        <v>61</v>
      </c>
      <c r="G455" s="15" t="s">
        <v>187</v>
      </c>
      <c r="H455" s="70">
        <f>SUM(H456:H463)</f>
        <v>65500</v>
      </c>
      <c r="I455" s="70">
        <f>SUM(I456:I463)</f>
        <v>65500</v>
      </c>
      <c r="J455" s="64">
        <f>SUM(J456:J463)</f>
        <v>77303</v>
      </c>
      <c r="K455" s="39">
        <f t="shared" si="26"/>
        <v>118.01984732824427</v>
      </c>
    </row>
    <row r="456" spans="1:11">
      <c r="A456" s="20"/>
      <c r="B456" s="20"/>
      <c r="C456" s="20">
        <v>690</v>
      </c>
      <c r="D456" s="19"/>
      <c r="E456" s="62" t="s">
        <v>188</v>
      </c>
      <c r="F456" s="20" t="s">
        <v>62</v>
      </c>
      <c r="G456" s="20" t="s">
        <v>189</v>
      </c>
      <c r="H456" s="71">
        <v>3500</v>
      </c>
      <c r="I456" s="71">
        <v>3500</v>
      </c>
      <c r="J456" s="65">
        <v>4844</v>
      </c>
      <c r="K456" s="39">
        <f t="shared" si="26"/>
        <v>138.4</v>
      </c>
    </row>
    <row r="457" spans="1:11">
      <c r="A457" s="20"/>
      <c r="B457" s="20"/>
      <c r="C457" s="20">
        <v>690</v>
      </c>
      <c r="D457" s="19"/>
      <c r="E457" s="62" t="s">
        <v>221</v>
      </c>
      <c r="F457" s="20" t="s">
        <v>144</v>
      </c>
      <c r="G457" s="20" t="s">
        <v>352</v>
      </c>
      <c r="H457" s="71">
        <v>14000</v>
      </c>
      <c r="I457" s="71">
        <v>14000</v>
      </c>
      <c r="J457" s="65">
        <v>10822</v>
      </c>
      <c r="K457" s="39">
        <f t="shared" si="26"/>
        <v>77.3</v>
      </c>
    </row>
    <row r="458" spans="1:11">
      <c r="A458" s="20"/>
      <c r="B458" s="20"/>
      <c r="C458" s="20">
        <v>690</v>
      </c>
      <c r="D458" s="19"/>
      <c r="E458" s="62" t="s">
        <v>223</v>
      </c>
      <c r="F458" s="20" t="s">
        <v>353</v>
      </c>
      <c r="G458" s="20" t="s">
        <v>224</v>
      </c>
      <c r="H458" s="71">
        <v>12000</v>
      </c>
      <c r="I458" s="71">
        <v>12000</v>
      </c>
      <c r="J458" s="65">
        <v>12415</v>
      </c>
      <c r="K458" s="39">
        <f t="shared" si="26"/>
        <v>103.45833333333333</v>
      </c>
    </row>
    <row r="459" spans="1:11">
      <c r="A459" s="20"/>
      <c r="B459" s="20"/>
      <c r="C459" s="20">
        <v>690</v>
      </c>
      <c r="D459" s="19"/>
      <c r="E459" s="62" t="s">
        <v>354</v>
      </c>
      <c r="F459" s="20" t="s">
        <v>355</v>
      </c>
      <c r="G459" s="20" t="s">
        <v>356</v>
      </c>
      <c r="H459" s="71">
        <v>11000</v>
      </c>
      <c r="I459" s="71">
        <v>11000</v>
      </c>
      <c r="J459" s="65">
        <v>14586</v>
      </c>
      <c r="K459" s="39">
        <f t="shared" si="26"/>
        <v>132.6</v>
      </c>
    </row>
    <row r="460" spans="1:11">
      <c r="A460" s="20"/>
      <c r="B460" s="20"/>
      <c r="C460" s="20">
        <v>690</v>
      </c>
      <c r="D460" s="19"/>
      <c r="E460" s="62" t="s">
        <v>257</v>
      </c>
      <c r="F460" s="20" t="s">
        <v>357</v>
      </c>
      <c r="G460" s="20" t="s">
        <v>358</v>
      </c>
      <c r="H460" s="71">
        <v>5000</v>
      </c>
      <c r="I460" s="71">
        <v>5000</v>
      </c>
      <c r="J460" s="65">
        <v>3990</v>
      </c>
      <c r="K460" s="39">
        <f t="shared" si="26"/>
        <v>79.8</v>
      </c>
    </row>
    <row r="461" spans="1:11">
      <c r="A461" s="20"/>
      <c r="B461" s="20"/>
      <c r="C461" s="20">
        <v>690</v>
      </c>
      <c r="D461" s="19"/>
      <c r="E461" s="62" t="s">
        <v>225</v>
      </c>
      <c r="F461" s="20" t="s">
        <v>359</v>
      </c>
      <c r="G461" s="20" t="s">
        <v>360</v>
      </c>
      <c r="H461" s="71">
        <v>5000</v>
      </c>
      <c r="I461" s="71">
        <v>5000</v>
      </c>
      <c r="J461" s="65">
        <v>13236</v>
      </c>
      <c r="K461" s="39">
        <f t="shared" si="26"/>
        <v>264.72000000000003</v>
      </c>
    </row>
    <row r="462" spans="1:11">
      <c r="A462" s="20"/>
      <c r="B462" s="20"/>
      <c r="C462" s="20">
        <v>690</v>
      </c>
      <c r="D462" s="19"/>
      <c r="E462" s="62" t="s">
        <v>361</v>
      </c>
      <c r="F462" s="20" t="s">
        <v>362</v>
      </c>
      <c r="G462" s="20" t="s">
        <v>363</v>
      </c>
      <c r="H462" s="71">
        <v>4000</v>
      </c>
      <c r="I462" s="71">
        <v>4000</v>
      </c>
      <c r="J462" s="65">
        <v>6372</v>
      </c>
      <c r="K462" s="39">
        <f t="shared" si="26"/>
        <v>159.30000000000001</v>
      </c>
    </row>
    <row r="463" spans="1:11">
      <c r="A463" s="20"/>
      <c r="B463" s="20"/>
      <c r="C463" s="20">
        <v>690</v>
      </c>
      <c r="D463" s="19"/>
      <c r="E463" s="62" t="s">
        <v>190</v>
      </c>
      <c r="F463" s="20" t="s">
        <v>364</v>
      </c>
      <c r="G463" s="20" t="s">
        <v>191</v>
      </c>
      <c r="H463" s="71">
        <v>11000</v>
      </c>
      <c r="I463" s="71">
        <v>11000</v>
      </c>
      <c r="J463" s="65">
        <v>11038</v>
      </c>
      <c r="K463" s="39">
        <f t="shared" si="26"/>
        <v>100.34545454545454</v>
      </c>
    </row>
    <row r="464" spans="1:11" s="5" customFormat="1">
      <c r="A464" s="15"/>
      <c r="B464" s="15"/>
      <c r="C464" s="15"/>
      <c r="D464" s="14" t="s">
        <v>197</v>
      </c>
      <c r="E464" s="112"/>
      <c r="F464" s="15" t="s">
        <v>365</v>
      </c>
      <c r="G464" s="15" t="s">
        <v>198</v>
      </c>
      <c r="H464" s="70">
        <f>SUM(H465+H466)</f>
        <v>304000</v>
      </c>
      <c r="I464" s="70">
        <f>SUM(I465+I466)</f>
        <v>304000</v>
      </c>
      <c r="J464" s="64">
        <f>SUM(J465+J466)</f>
        <v>165007</v>
      </c>
      <c r="K464" s="39">
        <f t="shared" si="26"/>
        <v>54.278618421052634</v>
      </c>
    </row>
    <row r="465" spans="1:11">
      <c r="A465" s="20"/>
      <c r="B465" s="20"/>
      <c r="C465" s="20">
        <v>620</v>
      </c>
      <c r="D465" s="19"/>
      <c r="E465" s="62" t="s">
        <v>199</v>
      </c>
      <c r="F465" s="20" t="s">
        <v>366</v>
      </c>
      <c r="G465" s="20" t="s">
        <v>367</v>
      </c>
      <c r="H465" s="71">
        <v>284000</v>
      </c>
      <c r="I465" s="71">
        <v>284000</v>
      </c>
      <c r="J465" s="65">
        <v>165007</v>
      </c>
      <c r="K465" s="39">
        <f t="shared" si="26"/>
        <v>58.101056338028172</v>
      </c>
    </row>
    <row r="466" spans="1:11">
      <c r="A466" s="20"/>
      <c r="B466" s="20"/>
      <c r="C466" s="20">
        <v>610</v>
      </c>
      <c r="D466" s="19"/>
      <c r="E466" s="62" t="s">
        <v>199</v>
      </c>
      <c r="F466" s="20" t="s">
        <v>368</v>
      </c>
      <c r="G466" s="20" t="s">
        <v>369</v>
      </c>
      <c r="H466" s="71">
        <v>20000</v>
      </c>
      <c r="I466" s="71">
        <v>20000</v>
      </c>
      <c r="J466" s="65">
        <v>0</v>
      </c>
      <c r="K466" s="39">
        <f t="shared" si="26"/>
        <v>0</v>
      </c>
    </row>
    <row r="467" spans="1:11" s="5" customFormat="1">
      <c r="A467" s="15"/>
      <c r="B467" s="15"/>
      <c r="C467" s="15"/>
      <c r="D467" s="14" t="s">
        <v>208</v>
      </c>
      <c r="E467" s="112"/>
      <c r="F467" s="15">
        <v>3</v>
      </c>
      <c r="G467" s="15" t="s">
        <v>209</v>
      </c>
      <c r="H467" s="70">
        <f>SUM(H468)</f>
        <v>15000</v>
      </c>
      <c r="I467" s="70">
        <f>SUM(I468)</f>
        <v>15000</v>
      </c>
      <c r="J467" s="64">
        <f>SUM(J468)</f>
        <v>0</v>
      </c>
      <c r="K467" s="39">
        <f t="shared" si="26"/>
        <v>0</v>
      </c>
    </row>
    <row r="468" spans="1:11">
      <c r="A468" s="20"/>
      <c r="B468" s="20"/>
      <c r="C468" s="20">
        <v>110</v>
      </c>
      <c r="D468" s="19"/>
      <c r="E468" s="62" t="s">
        <v>370</v>
      </c>
      <c r="F468" s="20" t="s">
        <v>99</v>
      </c>
      <c r="G468" s="20" t="s">
        <v>371</v>
      </c>
      <c r="H468" s="71">
        <v>15000</v>
      </c>
      <c r="I468" s="71">
        <v>15000</v>
      </c>
      <c r="J468" s="65">
        <v>0</v>
      </c>
      <c r="K468" s="39">
        <f t="shared" si="26"/>
        <v>0</v>
      </c>
    </row>
    <row r="469" spans="1:11" s="5" customFormat="1">
      <c r="A469" s="96"/>
      <c r="B469" s="96"/>
      <c r="C469" s="96"/>
      <c r="D469" s="96"/>
      <c r="E469" s="102"/>
      <c r="F469" s="91"/>
      <c r="G469" s="91" t="s">
        <v>372</v>
      </c>
      <c r="H469" s="93">
        <f>SUM(H449+H467)</f>
        <v>627500</v>
      </c>
      <c r="I469" s="93">
        <f>SUM(I449+I467)</f>
        <v>627500</v>
      </c>
      <c r="J469" s="94">
        <f>SUM(J449+J467)</f>
        <v>530385</v>
      </c>
      <c r="K469" s="108">
        <f t="shared" si="26"/>
        <v>84.52350597609562</v>
      </c>
    </row>
    <row r="480" spans="1:11">
      <c r="G480" s="35">
        <v>10</v>
      </c>
    </row>
    <row r="483" spans="1:11" ht="15.75">
      <c r="A483" s="99" t="s">
        <v>172</v>
      </c>
      <c r="B483" s="99" t="s">
        <v>173</v>
      </c>
      <c r="C483" s="99"/>
      <c r="D483" s="138" t="s">
        <v>174</v>
      </c>
      <c r="E483" s="139" t="s">
        <v>175</v>
      </c>
      <c r="F483" s="99"/>
      <c r="G483" s="119" t="s">
        <v>176</v>
      </c>
      <c r="H483" s="98"/>
      <c r="I483" s="98"/>
      <c r="J483" s="98"/>
      <c r="K483" s="98"/>
    </row>
    <row r="484" spans="1:11">
      <c r="A484" s="100" t="s">
        <v>177</v>
      </c>
      <c r="B484" s="100" t="s">
        <v>178</v>
      </c>
      <c r="C484" s="100" t="s">
        <v>179</v>
      </c>
      <c r="D484" s="99" t="s">
        <v>1</v>
      </c>
      <c r="E484" s="99" t="s">
        <v>3</v>
      </c>
      <c r="F484" s="100" t="s">
        <v>180</v>
      </c>
      <c r="G484" s="100"/>
      <c r="H484" s="100" t="s">
        <v>101</v>
      </c>
      <c r="I484" s="100" t="s">
        <v>101</v>
      </c>
      <c r="J484" s="100" t="s">
        <v>473</v>
      </c>
      <c r="K484" s="100" t="s">
        <v>451</v>
      </c>
    </row>
    <row r="485" spans="1:11">
      <c r="A485" s="101"/>
      <c r="B485" s="101" t="s">
        <v>181</v>
      </c>
      <c r="C485" s="101"/>
      <c r="D485" s="101" t="s">
        <v>2</v>
      </c>
      <c r="E485" s="101" t="s">
        <v>2</v>
      </c>
      <c r="F485" s="101" t="s">
        <v>182</v>
      </c>
      <c r="G485" s="101"/>
      <c r="H485" s="101" t="s">
        <v>183</v>
      </c>
      <c r="I485" s="101" t="s">
        <v>183</v>
      </c>
      <c r="J485" s="101"/>
      <c r="K485" s="101" t="s">
        <v>403</v>
      </c>
    </row>
    <row r="486" spans="1:11" ht="15.75">
      <c r="A486" s="141">
        <v>100</v>
      </c>
      <c r="B486" s="29">
        <v>151</v>
      </c>
      <c r="C486" s="22"/>
      <c r="D486" s="3"/>
      <c r="E486" s="59"/>
      <c r="F486" s="29"/>
      <c r="G486" s="151" t="s">
        <v>373</v>
      </c>
      <c r="H486" s="3"/>
      <c r="I486" s="3"/>
      <c r="J486" s="3"/>
      <c r="K486" s="28"/>
    </row>
    <row r="487" spans="1:11" ht="15.75">
      <c r="A487" s="145"/>
      <c r="B487" s="53"/>
      <c r="C487" s="23"/>
      <c r="D487" s="50"/>
      <c r="E487" s="55"/>
      <c r="F487" s="53"/>
      <c r="G487" s="152" t="s">
        <v>374</v>
      </c>
      <c r="H487" s="50"/>
      <c r="I487" s="50"/>
      <c r="J487" s="50"/>
      <c r="K487" s="17"/>
    </row>
    <row r="488" spans="1:11" ht="15.75">
      <c r="A488" s="142"/>
      <c r="B488" s="54"/>
      <c r="C488" s="25"/>
      <c r="D488" s="4"/>
      <c r="E488" s="60"/>
      <c r="F488" s="54"/>
      <c r="G488" s="153" t="s">
        <v>375</v>
      </c>
      <c r="H488" s="4"/>
      <c r="I488" s="4"/>
      <c r="J488" s="4"/>
      <c r="K488" s="61"/>
    </row>
    <row r="489" spans="1:11" s="5" customFormat="1">
      <c r="A489" s="15"/>
      <c r="B489" s="15"/>
      <c r="C489" s="15"/>
      <c r="D489" s="14"/>
      <c r="E489" s="57"/>
      <c r="F489" s="15">
        <v>1</v>
      </c>
      <c r="G489" s="15" t="s">
        <v>185</v>
      </c>
      <c r="H489" s="70">
        <f>SUM(H490+H494+H496+H505)</f>
        <v>2794200</v>
      </c>
      <c r="I489" s="70">
        <f>SUM(I490+I494+I496+I505)</f>
        <v>2794200</v>
      </c>
      <c r="J489" s="64">
        <f>SUM(J490+J494+J496+J505)</f>
        <v>3038330.1500000004</v>
      </c>
      <c r="K489" s="39">
        <f t="shared" ref="K489:K513" si="27">SUM(J489/(I489/100))</f>
        <v>108.73703206642332</v>
      </c>
    </row>
    <row r="490" spans="1:11" s="5" customFormat="1">
      <c r="A490" s="15"/>
      <c r="B490" s="15"/>
      <c r="C490" s="15"/>
      <c r="D490" s="14" t="s">
        <v>344</v>
      </c>
      <c r="E490" s="112"/>
      <c r="F490" s="15" t="s">
        <v>104</v>
      </c>
      <c r="G490" s="15" t="s">
        <v>343</v>
      </c>
      <c r="H490" s="70">
        <f>SUM(H491+H492+H493)</f>
        <v>2138900</v>
      </c>
      <c r="I490" s="70">
        <f>SUM(I491+I492+I493)</f>
        <v>2138900</v>
      </c>
      <c r="J490" s="70">
        <f>SUM(J491+J492+J493)</f>
        <v>2268547.91</v>
      </c>
      <c r="K490" s="39">
        <f t="shared" si="27"/>
        <v>106.06142923932863</v>
      </c>
    </row>
    <row r="491" spans="1:11">
      <c r="A491" s="20"/>
      <c r="B491" s="20"/>
      <c r="C491" s="20">
        <v>110</v>
      </c>
      <c r="D491" s="19"/>
      <c r="E491" s="62" t="s">
        <v>344</v>
      </c>
      <c r="F491" s="20" t="s">
        <v>12</v>
      </c>
      <c r="G491" s="20" t="s">
        <v>345</v>
      </c>
      <c r="H491" s="71">
        <v>1701200</v>
      </c>
      <c r="I491" s="71">
        <v>1701200</v>
      </c>
      <c r="J491" s="65">
        <v>1930418.19</v>
      </c>
      <c r="K491" s="40">
        <f t="shared" si="27"/>
        <v>113.47391194450975</v>
      </c>
    </row>
    <row r="492" spans="1:11">
      <c r="A492" s="20"/>
      <c r="B492" s="20"/>
      <c r="C492" s="20">
        <v>110</v>
      </c>
      <c r="D492" s="19"/>
      <c r="E492" s="62" t="s">
        <v>346</v>
      </c>
      <c r="F492" s="20" t="s">
        <v>135</v>
      </c>
      <c r="G492" s="20" t="s">
        <v>347</v>
      </c>
      <c r="H492" s="71">
        <v>407700</v>
      </c>
      <c r="I492" s="71">
        <v>407700</v>
      </c>
      <c r="J492" s="65">
        <v>296664.56</v>
      </c>
      <c r="K492" s="40">
        <f t="shared" si="27"/>
        <v>72.765405935737064</v>
      </c>
    </row>
    <row r="493" spans="1:11">
      <c r="A493" s="20"/>
      <c r="B493" s="20"/>
      <c r="C493" s="20">
        <v>110</v>
      </c>
      <c r="D493" s="19"/>
      <c r="E493" s="62" t="s">
        <v>346</v>
      </c>
      <c r="F493" s="20" t="s">
        <v>137</v>
      </c>
      <c r="G493" s="20" t="s">
        <v>376</v>
      </c>
      <c r="H493" s="71">
        <v>30000</v>
      </c>
      <c r="I493" s="71">
        <v>30000</v>
      </c>
      <c r="J493" s="65">
        <v>41465.160000000003</v>
      </c>
      <c r="K493" s="40">
        <f t="shared" si="27"/>
        <v>138.21720000000002</v>
      </c>
    </row>
    <row r="494" spans="1:11" s="5" customFormat="1">
      <c r="A494" s="15"/>
      <c r="B494" s="15"/>
      <c r="C494" s="15"/>
      <c r="D494" s="14" t="s">
        <v>348</v>
      </c>
      <c r="E494" s="112"/>
      <c r="F494" s="15" t="s">
        <v>58</v>
      </c>
      <c r="G494" s="15" t="s">
        <v>349</v>
      </c>
      <c r="H494" s="70">
        <f>SUM(H495)</f>
        <v>187000</v>
      </c>
      <c r="I494" s="70">
        <f>SUM(I495)</f>
        <v>187000</v>
      </c>
      <c r="J494" s="64">
        <f>SUM(J495)</f>
        <v>201842.33</v>
      </c>
      <c r="K494" s="39">
        <f t="shared" si="27"/>
        <v>107.93707486631016</v>
      </c>
    </row>
    <row r="495" spans="1:11">
      <c r="A495" s="20"/>
      <c r="B495" s="20"/>
      <c r="C495" s="20">
        <v>110</v>
      </c>
      <c r="D495" s="19"/>
      <c r="E495" s="62" t="s">
        <v>377</v>
      </c>
      <c r="F495" s="20" t="s">
        <v>59</v>
      </c>
      <c r="G495" s="20" t="s">
        <v>351</v>
      </c>
      <c r="H495" s="71">
        <v>187000</v>
      </c>
      <c r="I495" s="71">
        <v>187000</v>
      </c>
      <c r="J495" s="65">
        <v>201842.33</v>
      </c>
      <c r="K495" s="40">
        <f t="shared" si="27"/>
        <v>107.93707486631016</v>
      </c>
    </row>
    <row r="496" spans="1:11" s="5" customFormat="1">
      <c r="A496" s="15"/>
      <c r="B496" s="15"/>
      <c r="C496" s="15"/>
      <c r="D496" s="14" t="s">
        <v>186</v>
      </c>
      <c r="E496" s="112"/>
      <c r="F496" s="15" t="s">
        <v>61</v>
      </c>
      <c r="G496" s="15" t="s">
        <v>187</v>
      </c>
      <c r="H496" s="70">
        <f>SUM(H497:H504)</f>
        <v>327800</v>
      </c>
      <c r="I496" s="70">
        <f>SUM(I497:I504)</f>
        <v>327800</v>
      </c>
      <c r="J496" s="64">
        <f>SUM(J497:J504)</f>
        <v>513273.70000000007</v>
      </c>
      <c r="K496" s="39">
        <f t="shared" si="27"/>
        <v>156.58136058572302</v>
      </c>
    </row>
    <row r="497" spans="1:11">
      <c r="A497" s="20"/>
      <c r="B497" s="20"/>
      <c r="C497" s="20">
        <v>110</v>
      </c>
      <c r="D497" s="19"/>
      <c r="E497" s="62" t="s">
        <v>188</v>
      </c>
      <c r="F497" s="20" t="s">
        <v>62</v>
      </c>
      <c r="G497" s="20" t="s">
        <v>189</v>
      </c>
      <c r="H497" s="71">
        <v>1800</v>
      </c>
      <c r="I497" s="71">
        <v>1800</v>
      </c>
      <c r="J497" s="65">
        <v>61</v>
      </c>
      <c r="K497" s="40">
        <v>0</v>
      </c>
    </row>
    <row r="498" spans="1:11">
      <c r="A498" s="20"/>
      <c r="B498" s="20"/>
      <c r="C498" s="20">
        <v>110</v>
      </c>
      <c r="D498" s="19"/>
      <c r="E498" s="62" t="s">
        <v>221</v>
      </c>
      <c r="F498" s="20" t="s">
        <v>144</v>
      </c>
      <c r="G498" s="20" t="s">
        <v>352</v>
      </c>
      <c r="H498" s="71">
        <v>80000</v>
      </c>
      <c r="I498" s="71">
        <v>80000</v>
      </c>
      <c r="J498" s="65">
        <v>121600.79</v>
      </c>
      <c r="K498" s="40">
        <f t="shared" si="27"/>
        <v>152.00098749999998</v>
      </c>
    </row>
    <row r="499" spans="1:11">
      <c r="A499" s="20"/>
      <c r="B499" s="20"/>
      <c r="C499" s="20">
        <v>110</v>
      </c>
      <c r="D499" s="19"/>
      <c r="E499" s="62" t="s">
        <v>223</v>
      </c>
      <c r="F499" s="20" t="s">
        <v>353</v>
      </c>
      <c r="G499" s="20" t="s">
        <v>224</v>
      </c>
      <c r="H499" s="71">
        <v>70000</v>
      </c>
      <c r="I499" s="71">
        <v>70000</v>
      </c>
      <c r="J499" s="65">
        <v>92810.72</v>
      </c>
      <c r="K499" s="40">
        <f t="shared" si="27"/>
        <v>132.58674285714287</v>
      </c>
    </row>
    <row r="500" spans="1:11">
      <c r="A500" s="20"/>
      <c r="B500" s="20"/>
      <c r="C500" s="20">
        <v>110</v>
      </c>
      <c r="D500" s="19"/>
      <c r="E500" s="62" t="s">
        <v>378</v>
      </c>
      <c r="F500" s="20" t="s">
        <v>355</v>
      </c>
      <c r="G500" s="20" t="s">
        <v>356</v>
      </c>
      <c r="H500" s="71">
        <v>60000</v>
      </c>
      <c r="I500" s="71">
        <v>60000</v>
      </c>
      <c r="J500" s="65">
        <v>54258.91</v>
      </c>
      <c r="K500" s="40">
        <f t="shared" si="27"/>
        <v>90.431516666666667</v>
      </c>
    </row>
    <row r="501" spans="1:11">
      <c r="A501" s="20"/>
      <c r="B501" s="20"/>
      <c r="C501" s="20">
        <v>110</v>
      </c>
      <c r="D501" s="19"/>
      <c r="E501" s="62" t="s">
        <v>257</v>
      </c>
      <c r="F501" s="20" t="s">
        <v>357</v>
      </c>
      <c r="G501" s="20" t="s">
        <v>358</v>
      </c>
      <c r="H501" s="71">
        <v>25000</v>
      </c>
      <c r="I501" s="71">
        <v>25000</v>
      </c>
      <c r="J501" s="65">
        <v>35945.57</v>
      </c>
      <c r="K501" s="40">
        <f t="shared" si="27"/>
        <v>143.78227999999999</v>
      </c>
    </row>
    <row r="502" spans="1:11">
      <c r="A502" s="20"/>
      <c r="B502" s="20"/>
      <c r="C502" s="20">
        <v>110</v>
      </c>
      <c r="D502" s="19"/>
      <c r="E502" s="62" t="s">
        <v>225</v>
      </c>
      <c r="F502" s="20" t="s">
        <v>359</v>
      </c>
      <c r="G502" s="20" t="s">
        <v>360</v>
      </c>
      <c r="H502" s="71">
        <v>40000</v>
      </c>
      <c r="I502" s="71">
        <v>40000</v>
      </c>
      <c r="J502" s="65">
        <v>41271.79</v>
      </c>
      <c r="K502" s="40">
        <f t="shared" si="27"/>
        <v>103.179475</v>
      </c>
    </row>
    <row r="503" spans="1:11">
      <c r="A503" s="20"/>
      <c r="B503" s="20"/>
      <c r="C503" s="20">
        <v>110</v>
      </c>
      <c r="D503" s="19"/>
      <c r="E503" s="62" t="s">
        <v>361</v>
      </c>
      <c r="F503" s="20" t="s">
        <v>362</v>
      </c>
      <c r="G503" s="20" t="s">
        <v>363</v>
      </c>
      <c r="H503" s="71">
        <v>11000</v>
      </c>
      <c r="I503" s="71">
        <v>11000</v>
      </c>
      <c r="J503" s="65">
        <v>18855.57</v>
      </c>
      <c r="K503" s="40">
        <f t="shared" si="27"/>
        <v>171.41427272727273</v>
      </c>
    </row>
    <row r="504" spans="1:11">
      <c r="A504" s="20"/>
      <c r="B504" s="20"/>
      <c r="C504" s="20">
        <v>110</v>
      </c>
      <c r="D504" s="19"/>
      <c r="E504" s="62" t="s">
        <v>190</v>
      </c>
      <c r="F504" s="20" t="s">
        <v>364</v>
      </c>
      <c r="G504" s="20" t="s">
        <v>191</v>
      </c>
      <c r="H504" s="71">
        <v>40000</v>
      </c>
      <c r="I504" s="71">
        <v>40000</v>
      </c>
      <c r="J504" s="65">
        <v>148469.35</v>
      </c>
      <c r="K504" s="40">
        <f t="shared" si="27"/>
        <v>371.17337500000002</v>
      </c>
    </row>
    <row r="505" spans="1:11" s="5" customFormat="1">
      <c r="A505" s="15"/>
      <c r="B505" s="15"/>
      <c r="C505" s="15"/>
      <c r="D505" s="14" t="s">
        <v>197</v>
      </c>
      <c r="E505" s="112"/>
      <c r="F505" s="15" t="s">
        <v>365</v>
      </c>
      <c r="G505" s="15" t="s">
        <v>198</v>
      </c>
      <c r="H505" s="70">
        <f>SUM(H506:H507)</f>
        <v>140500</v>
      </c>
      <c r="I505" s="70">
        <f>SUM(I506:I507)</f>
        <v>140500</v>
      </c>
      <c r="J505" s="64">
        <f>SUM(J506:J507)</f>
        <v>54666.21</v>
      </c>
      <c r="K505" s="39">
        <f t="shared" si="27"/>
        <v>38.908334519572954</v>
      </c>
    </row>
    <row r="506" spans="1:11">
      <c r="A506" s="20"/>
      <c r="B506" s="20"/>
      <c r="C506" s="20">
        <v>190</v>
      </c>
      <c r="D506" s="19"/>
      <c r="E506" s="62" t="s">
        <v>379</v>
      </c>
      <c r="F506" s="20" t="s">
        <v>366</v>
      </c>
      <c r="G506" s="20" t="s">
        <v>380</v>
      </c>
      <c r="H506" s="71">
        <v>78000</v>
      </c>
      <c r="I506" s="71">
        <v>78000</v>
      </c>
      <c r="J506" s="65">
        <v>19766.21</v>
      </c>
      <c r="K506" s="40">
        <f t="shared" si="27"/>
        <v>25.341294871794872</v>
      </c>
    </row>
    <row r="507" spans="1:11">
      <c r="A507" s="20"/>
      <c r="B507" s="20"/>
      <c r="C507" s="20">
        <v>190</v>
      </c>
      <c r="D507" s="19"/>
      <c r="E507" s="62" t="s">
        <v>379</v>
      </c>
      <c r="F507" s="20" t="s">
        <v>368</v>
      </c>
      <c r="G507" s="20" t="s">
        <v>381</v>
      </c>
      <c r="H507" s="71">
        <v>62500</v>
      </c>
      <c r="I507" s="71">
        <v>62500</v>
      </c>
      <c r="J507" s="65">
        <v>34900</v>
      </c>
      <c r="K507" s="40">
        <f t="shared" si="27"/>
        <v>55.84</v>
      </c>
    </row>
    <row r="508" spans="1:11" s="5" customFormat="1">
      <c r="A508" s="15"/>
      <c r="B508" s="15"/>
      <c r="C508" s="15"/>
      <c r="D508" s="14" t="s">
        <v>323</v>
      </c>
      <c r="E508" s="112"/>
      <c r="F508" s="15">
        <v>2</v>
      </c>
      <c r="G508" s="15" t="s">
        <v>324</v>
      </c>
      <c r="H508" s="70">
        <f>SUM(H509)</f>
        <v>55000</v>
      </c>
      <c r="I508" s="70">
        <f>SUM(I509)</f>
        <v>55000</v>
      </c>
      <c r="J508" s="64">
        <f>SUM(J509)</f>
        <v>29018.93</v>
      </c>
      <c r="K508" s="39">
        <f t="shared" si="27"/>
        <v>52.761690909090909</v>
      </c>
    </row>
    <row r="509" spans="1:11">
      <c r="A509" s="20"/>
      <c r="B509" s="20"/>
      <c r="C509" s="20">
        <v>750</v>
      </c>
      <c r="D509" s="19"/>
      <c r="E509" s="62" t="s">
        <v>382</v>
      </c>
      <c r="F509" s="20" t="s">
        <v>69</v>
      </c>
      <c r="G509" s="20" t="s">
        <v>383</v>
      </c>
      <c r="H509" s="71">
        <v>55000</v>
      </c>
      <c r="I509" s="71">
        <v>55000</v>
      </c>
      <c r="J509" s="65">
        <v>29018.93</v>
      </c>
      <c r="K509" s="40">
        <f t="shared" si="27"/>
        <v>52.761690909090909</v>
      </c>
    </row>
    <row r="510" spans="1:11" s="5" customFormat="1">
      <c r="A510" s="15"/>
      <c r="B510" s="15"/>
      <c r="C510" s="15"/>
      <c r="D510" s="14" t="s">
        <v>208</v>
      </c>
      <c r="E510" s="112"/>
      <c r="F510" s="15">
        <v>3</v>
      </c>
      <c r="G510" s="15" t="s">
        <v>209</v>
      </c>
      <c r="H510" s="70">
        <f>SUM(H511+H512)</f>
        <v>60000</v>
      </c>
      <c r="I510" s="70">
        <f>SUM(I511+I512)</f>
        <v>60000</v>
      </c>
      <c r="J510" s="64">
        <f>SUM(J511+J512)</f>
        <v>0</v>
      </c>
      <c r="K510" s="39">
        <f t="shared" si="27"/>
        <v>0</v>
      </c>
    </row>
    <row r="511" spans="1:11">
      <c r="A511" s="20"/>
      <c r="B511" s="20"/>
      <c r="C511" s="20">
        <v>110</v>
      </c>
      <c r="D511" s="19"/>
      <c r="E511" s="62" t="s">
        <v>370</v>
      </c>
      <c r="F511" s="20" t="s">
        <v>99</v>
      </c>
      <c r="G511" s="20" t="s">
        <v>371</v>
      </c>
      <c r="H511" s="71">
        <v>10000</v>
      </c>
      <c r="I511" s="71">
        <v>10000</v>
      </c>
      <c r="J511" s="65">
        <v>0</v>
      </c>
      <c r="K511" s="40">
        <f t="shared" si="27"/>
        <v>0</v>
      </c>
    </row>
    <row r="512" spans="1:11">
      <c r="A512" s="20"/>
      <c r="B512" s="20"/>
      <c r="C512" s="20">
        <v>110</v>
      </c>
      <c r="D512" s="19"/>
      <c r="E512" s="62" t="s">
        <v>210</v>
      </c>
      <c r="F512" s="20" t="s">
        <v>384</v>
      </c>
      <c r="G512" s="20" t="s">
        <v>385</v>
      </c>
      <c r="H512" s="71">
        <v>50000</v>
      </c>
      <c r="I512" s="71">
        <v>50000</v>
      </c>
      <c r="J512" s="65">
        <v>0</v>
      </c>
      <c r="K512" s="40">
        <f t="shared" si="27"/>
        <v>0</v>
      </c>
    </row>
    <row r="513" spans="1:11" s="5" customFormat="1">
      <c r="A513" s="96"/>
      <c r="B513" s="96"/>
      <c r="C513" s="96"/>
      <c r="D513" s="96"/>
      <c r="E513" s="102"/>
      <c r="F513" s="91"/>
      <c r="G513" s="91" t="s">
        <v>386</v>
      </c>
      <c r="H513" s="93">
        <f>SUM(H489+H508+H510)</f>
        <v>2909200</v>
      </c>
      <c r="I513" s="93">
        <f>SUM(I489+I508+I510)</f>
        <v>2909200</v>
      </c>
      <c r="J513" s="94">
        <f>SUM(J489+J508+J510)</f>
        <v>3067349.0800000005</v>
      </c>
      <c r="K513" s="108">
        <f t="shared" si="27"/>
        <v>105.4361707685962</v>
      </c>
    </row>
    <row r="514" spans="1:11" ht="16.5" customHeight="1"/>
    <row r="515" spans="1:11" ht="16.5" customHeight="1">
      <c r="G515" s="35">
        <v>11</v>
      </c>
    </row>
    <row r="516" spans="1:11" ht="16.5" hidden="1" customHeight="1">
      <c r="G516" s="35"/>
    </row>
    <row r="518" spans="1:11" ht="15.75">
      <c r="A518" s="99" t="s">
        <v>172</v>
      </c>
      <c r="B518" s="99" t="s">
        <v>173</v>
      </c>
      <c r="C518" s="99"/>
      <c r="D518" s="138" t="s">
        <v>174</v>
      </c>
      <c r="E518" s="139" t="s">
        <v>175</v>
      </c>
      <c r="F518" s="99"/>
      <c r="G518" s="119" t="s">
        <v>176</v>
      </c>
      <c r="H518" s="98"/>
      <c r="I518" s="98"/>
      <c r="J518" s="98"/>
      <c r="K518" s="98"/>
    </row>
    <row r="519" spans="1:11">
      <c r="A519" s="100" t="s">
        <v>177</v>
      </c>
      <c r="B519" s="100" t="s">
        <v>178</v>
      </c>
      <c r="C519" s="100" t="s">
        <v>179</v>
      </c>
      <c r="D519" s="99" t="s">
        <v>1</v>
      </c>
      <c r="E519" s="99" t="s">
        <v>3</v>
      </c>
      <c r="F519" s="100" t="s">
        <v>180</v>
      </c>
      <c r="G519" s="100"/>
      <c r="H519" s="100" t="s">
        <v>101</v>
      </c>
      <c r="I519" s="100" t="s">
        <v>101</v>
      </c>
      <c r="J519" s="100" t="s">
        <v>473</v>
      </c>
      <c r="K519" s="100" t="s">
        <v>451</v>
      </c>
    </row>
    <row r="520" spans="1:11">
      <c r="A520" s="101"/>
      <c r="B520" s="101" t="s">
        <v>181</v>
      </c>
      <c r="C520" s="101"/>
      <c r="D520" s="101" t="s">
        <v>2</v>
      </c>
      <c r="E520" s="101" t="s">
        <v>2</v>
      </c>
      <c r="F520" s="101" t="s">
        <v>182</v>
      </c>
      <c r="G520" s="101"/>
      <c r="H520" s="101" t="s">
        <v>183</v>
      </c>
      <c r="I520" s="101" t="s">
        <v>183</v>
      </c>
      <c r="J520" s="101"/>
      <c r="K520" s="101" t="s">
        <v>403</v>
      </c>
    </row>
    <row r="521" spans="1:11" ht="15.75">
      <c r="A521" s="141">
        <v>100</v>
      </c>
      <c r="B521" s="29">
        <v>211</v>
      </c>
      <c r="C521" s="22"/>
      <c r="D521" s="3"/>
      <c r="E521" s="59"/>
      <c r="F521" s="29"/>
      <c r="G521" s="143" t="s">
        <v>387</v>
      </c>
      <c r="H521" s="3"/>
      <c r="I521" s="3"/>
      <c r="J521" s="3"/>
      <c r="K521" s="28"/>
    </row>
    <row r="522" spans="1:11" ht="15.75">
      <c r="A522" s="142"/>
      <c r="B522" s="54"/>
      <c r="C522" s="25"/>
      <c r="D522" s="4"/>
      <c r="E522" s="60"/>
      <c r="F522" s="54"/>
      <c r="G522" s="144" t="s">
        <v>388</v>
      </c>
      <c r="H522" s="4"/>
      <c r="I522" s="4"/>
      <c r="J522" s="4"/>
      <c r="K522" s="61"/>
    </row>
    <row r="523" spans="1:11" s="5" customFormat="1">
      <c r="A523" s="15"/>
      <c r="B523" s="15"/>
      <c r="C523" s="15"/>
      <c r="D523" s="14"/>
      <c r="E523" s="112"/>
      <c r="F523" s="15">
        <v>1</v>
      </c>
      <c r="G523" s="15" t="s">
        <v>185</v>
      </c>
      <c r="H523" s="70">
        <f>SUM(H524+H526+H530)</f>
        <v>245000</v>
      </c>
      <c r="I523" s="70">
        <f>SUM(I524+I526+I530)</f>
        <v>195000</v>
      </c>
      <c r="J523" s="64">
        <f>SUM(J524+J526+J530)</f>
        <v>222399.58</v>
      </c>
      <c r="K523" s="39">
        <f t="shared" ref="K523:K534" si="28">SUM(J523/(I523/100))</f>
        <v>114.05106666666666</v>
      </c>
    </row>
    <row r="524" spans="1:11" s="5" customFormat="1">
      <c r="A524" s="15"/>
      <c r="B524" s="15"/>
      <c r="C524" s="15"/>
      <c r="D524" s="14" t="s">
        <v>389</v>
      </c>
      <c r="E524" s="112"/>
      <c r="F524" s="15" t="s">
        <v>104</v>
      </c>
      <c r="G524" s="15" t="s">
        <v>343</v>
      </c>
      <c r="H524" s="70">
        <f>SUM(H525)</f>
        <v>100000</v>
      </c>
      <c r="I524" s="70">
        <f>SUM(I525)</f>
        <v>100000</v>
      </c>
      <c r="J524" s="64">
        <f>SUM(J525)</f>
        <v>98711.28</v>
      </c>
      <c r="K524" s="39">
        <f t="shared" si="28"/>
        <v>98.711280000000002</v>
      </c>
    </row>
    <row r="525" spans="1:11">
      <c r="A525" s="20"/>
      <c r="B525" s="20"/>
      <c r="C525" s="20">
        <v>110</v>
      </c>
      <c r="D525" s="19"/>
      <c r="E525" s="62" t="s">
        <v>346</v>
      </c>
      <c r="F525" s="20" t="s">
        <v>135</v>
      </c>
      <c r="G525" s="20" t="s">
        <v>390</v>
      </c>
      <c r="H525" s="71">
        <v>100000</v>
      </c>
      <c r="I525" s="71">
        <v>100000</v>
      </c>
      <c r="J525" s="65">
        <v>98711.28</v>
      </c>
      <c r="K525" s="40">
        <f t="shared" si="28"/>
        <v>98.711280000000002</v>
      </c>
    </row>
    <row r="526" spans="1:11" s="5" customFormat="1">
      <c r="A526" s="15"/>
      <c r="B526" s="15"/>
      <c r="C526" s="15"/>
      <c r="D526" s="14" t="s">
        <v>186</v>
      </c>
      <c r="E526" s="112"/>
      <c r="F526" s="15" t="s">
        <v>58</v>
      </c>
      <c r="G526" s="15" t="s">
        <v>187</v>
      </c>
      <c r="H526" s="70">
        <f>SUM(H527+H529)</f>
        <v>15000</v>
      </c>
      <c r="I526" s="70">
        <f>SUM(I527+I529)</f>
        <v>15000</v>
      </c>
      <c r="J526" s="64">
        <f>SUM(J527:J529)</f>
        <v>12813.62</v>
      </c>
      <c r="K526" s="39">
        <f t="shared" si="28"/>
        <v>85.424133333333344</v>
      </c>
    </row>
    <row r="527" spans="1:11">
      <c r="A527" s="20"/>
      <c r="B527" s="20"/>
      <c r="C527" s="20">
        <v>110</v>
      </c>
      <c r="D527" s="19"/>
      <c r="E527" s="62" t="s">
        <v>188</v>
      </c>
      <c r="F527" s="20" t="s">
        <v>59</v>
      </c>
      <c r="G527" s="20" t="s">
        <v>189</v>
      </c>
      <c r="H527" s="71">
        <v>3000</v>
      </c>
      <c r="I527" s="71">
        <v>3000</v>
      </c>
      <c r="J527" s="65">
        <v>761</v>
      </c>
      <c r="K527" s="40">
        <f t="shared" si="28"/>
        <v>25.366666666666667</v>
      </c>
    </row>
    <row r="528" spans="1:11">
      <c r="A528" s="20"/>
      <c r="B528" s="20"/>
      <c r="C528" s="20"/>
      <c r="D528" s="19"/>
      <c r="E528" s="62"/>
      <c r="F528" s="20"/>
      <c r="G528" s="20" t="s">
        <v>477</v>
      </c>
      <c r="H528" s="71"/>
      <c r="I528" s="71">
        <v>0</v>
      </c>
      <c r="J528" s="65">
        <v>2164.5</v>
      </c>
      <c r="K528" s="40"/>
    </row>
    <row r="529" spans="1:11">
      <c r="A529" s="20"/>
      <c r="B529" s="20"/>
      <c r="C529" s="20">
        <v>110</v>
      </c>
      <c r="D529" s="19"/>
      <c r="E529" s="62" t="s">
        <v>190</v>
      </c>
      <c r="F529" s="20" t="s">
        <v>201</v>
      </c>
      <c r="G529" s="20" t="s">
        <v>191</v>
      </c>
      <c r="H529" s="71">
        <v>12000</v>
      </c>
      <c r="I529" s="71">
        <v>12000</v>
      </c>
      <c r="J529" s="65">
        <v>9888.1200000000008</v>
      </c>
      <c r="K529" s="40">
        <f t="shared" si="28"/>
        <v>82.40100000000001</v>
      </c>
    </row>
    <row r="530" spans="1:11" s="5" customFormat="1">
      <c r="A530" s="15"/>
      <c r="B530" s="15"/>
      <c r="C530" s="15"/>
      <c r="D530" s="14" t="s">
        <v>197</v>
      </c>
      <c r="E530" s="112"/>
      <c r="F530" s="15" t="s">
        <v>61</v>
      </c>
      <c r="G530" s="15" t="s">
        <v>198</v>
      </c>
      <c r="H530" s="70">
        <f>SUM(H531+H533)</f>
        <v>130000</v>
      </c>
      <c r="I530" s="70">
        <f>SUM(I531+I533)</f>
        <v>80000</v>
      </c>
      <c r="J530" s="64">
        <f>SUM(J531+J533+J532)</f>
        <v>110874.68</v>
      </c>
      <c r="K530" s="39">
        <f t="shared" si="28"/>
        <v>138.59334999999999</v>
      </c>
    </row>
    <row r="531" spans="1:11">
      <c r="A531" s="20"/>
      <c r="B531" s="20"/>
      <c r="C531" s="20">
        <v>110</v>
      </c>
      <c r="D531" s="19"/>
      <c r="E531" s="62" t="s">
        <v>273</v>
      </c>
      <c r="F531" s="20" t="s">
        <v>62</v>
      </c>
      <c r="G531" s="20" t="s">
        <v>391</v>
      </c>
      <c r="H531" s="71">
        <v>80000</v>
      </c>
      <c r="I531" s="71">
        <v>80000</v>
      </c>
      <c r="J531" s="65">
        <v>60892</v>
      </c>
      <c r="K531" s="40">
        <f t="shared" si="28"/>
        <v>76.114999999999995</v>
      </c>
    </row>
    <row r="532" spans="1:11">
      <c r="A532" s="20"/>
      <c r="B532" s="20"/>
      <c r="C532" s="20">
        <v>110</v>
      </c>
      <c r="D532" s="19"/>
      <c r="E532" s="62" t="s">
        <v>273</v>
      </c>
      <c r="F532" s="20" t="s">
        <v>144</v>
      </c>
      <c r="G532" s="20" t="s">
        <v>392</v>
      </c>
      <c r="H532" s="71">
        <v>50000</v>
      </c>
      <c r="I532" s="71">
        <v>50000</v>
      </c>
      <c r="J532" s="65">
        <v>47406.95</v>
      </c>
      <c r="K532" s="40">
        <f t="shared" ref="K532" si="29">SUM(J532/(I532/100))</f>
        <v>94.81389999999999</v>
      </c>
    </row>
    <row r="533" spans="1:11">
      <c r="A533" s="20"/>
      <c r="B533" s="20"/>
      <c r="C533" s="20">
        <v>110</v>
      </c>
      <c r="D533" s="19"/>
      <c r="E533" s="62" t="s">
        <v>542</v>
      </c>
      <c r="F533" s="20"/>
      <c r="G533" s="20" t="s">
        <v>392</v>
      </c>
      <c r="H533" s="71">
        <v>50000</v>
      </c>
      <c r="I533" s="71">
        <v>0</v>
      </c>
      <c r="J533" s="65">
        <v>2575.73</v>
      </c>
      <c r="K533" s="40"/>
    </row>
    <row r="534" spans="1:11" s="5" customFormat="1">
      <c r="A534" s="96"/>
      <c r="B534" s="96"/>
      <c r="C534" s="96"/>
      <c r="D534" s="96"/>
      <c r="E534" s="102"/>
      <c r="F534" s="91"/>
      <c r="G534" s="91" t="s">
        <v>393</v>
      </c>
      <c r="H534" s="93">
        <f>SUM(H523)</f>
        <v>245000</v>
      </c>
      <c r="I534" s="93">
        <f>SUM(I523)</f>
        <v>195000</v>
      </c>
      <c r="J534" s="94">
        <f>SUM(J523)</f>
        <v>222399.58</v>
      </c>
      <c r="K534" s="108">
        <f t="shared" si="28"/>
        <v>114.05106666666666</v>
      </c>
    </row>
    <row r="535" spans="1:11" ht="15.75">
      <c r="A535" s="99" t="s">
        <v>172</v>
      </c>
      <c r="B535" s="99" t="s">
        <v>173</v>
      </c>
      <c r="C535" s="99"/>
      <c r="D535" s="138" t="s">
        <v>174</v>
      </c>
      <c r="E535" s="139" t="s">
        <v>175</v>
      </c>
      <c r="F535" s="99"/>
      <c r="G535" s="119" t="s">
        <v>176</v>
      </c>
      <c r="H535" s="98"/>
      <c r="I535" s="98"/>
      <c r="J535" s="98"/>
      <c r="K535" s="98"/>
    </row>
    <row r="536" spans="1:11">
      <c r="A536" s="100" t="s">
        <v>177</v>
      </c>
      <c r="B536" s="100" t="s">
        <v>178</v>
      </c>
      <c r="C536" s="100" t="s">
        <v>179</v>
      </c>
      <c r="D536" s="99" t="s">
        <v>1</v>
      </c>
      <c r="E536" s="99" t="s">
        <v>3</v>
      </c>
      <c r="F536" s="100" t="s">
        <v>180</v>
      </c>
      <c r="G536" s="100"/>
      <c r="H536" s="100" t="s">
        <v>101</v>
      </c>
      <c r="I536" s="100" t="s">
        <v>101</v>
      </c>
      <c r="J536" s="100" t="s">
        <v>473</v>
      </c>
      <c r="K536" s="100" t="s">
        <v>451</v>
      </c>
    </row>
    <row r="537" spans="1:11">
      <c r="A537" s="101"/>
      <c r="B537" s="101" t="s">
        <v>181</v>
      </c>
      <c r="C537" s="101"/>
      <c r="D537" s="101" t="s">
        <v>2</v>
      </c>
      <c r="E537" s="101" t="s">
        <v>2</v>
      </c>
      <c r="F537" s="101" t="s">
        <v>182</v>
      </c>
      <c r="G537" s="101"/>
      <c r="H537" s="101" t="s">
        <v>183</v>
      </c>
      <c r="I537" s="101" t="s">
        <v>183</v>
      </c>
      <c r="J537" s="101"/>
      <c r="K537" s="101" t="s">
        <v>403</v>
      </c>
    </row>
    <row r="538" spans="1:11" ht="15.75">
      <c r="A538" s="20">
        <v>100</v>
      </c>
      <c r="B538" s="20">
        <v>231</v>
      </c>
      <c r="C538" s="20"/>
      <c r="D538" s="19"/>
      <c r="E538" s="62"/>
      <c r="F538" s="20"/>
      <c r="G538" s="140" t="s">
        <v>394</v>
      </c>
      <c r="H538" s="19"/>
      <c r="I538" s="19"/>
      <c r="J538" s="19"/>
      <c r="K538" s="19"/>
    </row>
    <row r="539" spans="1:11" s="5" customFormat="1">
      <c r="A539" s="15"/>
      <c r="B539" s="15"/>
      <c r="C539" s="15"/>
      <c r="D539" s="14"/>
      <c r="E539" s="112"/>
      <c r="F539" s="15">
        <v>1</v>
      </c>
      <c r="G539" s="15" t="s">
        <v>185</v>
      </c>
      <c r="H539" s="70">
        <f>SUM(H540)</f>
        <v>32000</v>
      </c>
      <c r="I539" s="70">
        <f>SUM(I540)</f>
        <v>32000</v>
      </c>
      <c r="J539" s="64">
        <f>SUM(J540+J545)</f>
        <v>31823.8</v>
      </c>
      <c r="K539" s="39">
        <f t="shared" ref="K539:K553" si="30">SUM(J539/(I539/100))</f>
        <v>99.449375000000003</v>
      </c>
    </row>
    <row r="540" spans="1:11" s="5" customFormat="1">
      <c r="A540" s="15"/>
      <c r="B540" s="15"/>
      <c r="C540" s="15"/>
      <c r="D540" s="14" t="s">
        <v>186</v>
      </c>
      <c r="E540" s="112"/>
      <c r="F540" s="15" t="s">
        <v>104</v>
      </c>
      <c r="G540" s="15" t="s">
        <v>187</v>
      </c>
      <c r="H540" s="70">
        <f>SUM(H541:H544)</f>
        <v>32000</v>
      </c>
      <c r="I540" s="70">
        <f>SUM(I541:I544)</f>
        <v>32000</v>
      </c>
      <c r="J540" s="64">
        <f>SUM(J541:J544)</f>
        <v>879.3</v>
      </c>
      <c r="K540" s="39">
        <f t="shared" si="30"/>
        <v>2.7478124999999998</v>
      </c>
    </row>
    <row r="541" spans="1:11">
      <c r="A541" s="20"/>
      <c r="B541" s="20"/>
      <c r="C541" s="20">
        <v>310</v>
      </c>
      <c r="D541" s="19"/>
      <c r="E541" s="62" t="s">
        <v>188</v>
      </c>
      <c r="F541" s="20" t="s">
        <v>12</v>
      </c>
      <c r="G541" s="20" t="s">
        <v>189</v>
      </c>
      <c r="H541" s="71">
        <v>2000</v>
      </c>
      <c r="I541" s="71">
        <v>2000</v>
      </c>
      <c r="J541" s="65">
        <v>0</v>
      </c>
      <c r="K541" s="40">
        <f t="shared" si="30"/>
        <v>0</v>
      </c>
    </row>
    <row r="542" spans="1:11">
      <c r="A542" s="20"/>
      <c r="B542" s="20"/>
      <c r="C542" s="20">
        <v>310</v>
      </c>
      <c r="D542" s="19"/>
      <c r="E542" s="62" t="s">
        <v>190</v>
      </c>
      <c r="F542" s="20" t="s">
        <v>201</v>
      </c>
      <c r="G542" s="20" t="s">
        <v>191</v>
      </c>
      <c r="H542" s="71">
        <v>20000</v>
      </c>
      <c r="I542" s="71">
        <v>20000</v>
      </c>
      <c r="J542" s="65">
        <v>800</v>
      </c>
      <c r="K542" s="40">
        <f t="shared" si="30"/>
        <v>4</v>
      </c>
    </row>
    <row r="543" spans="1:11">
      <c r="A543" s="20"/>
      <c r="B543" s="20"/>
      <c r="C543" s="20"/>
      <c r="D543" s="19"/>
      <c r="E543" s="62"/>
      <c r="F543" s="20"/>
      <c r="G543" s="20" t="s">
        <v>480</v>
      </c>
      <c r="H543" s="71"/>
      <c r="I543" s="71">
        <v>0</v>
      </c>
      <c r="J543" s="65">
        <v>79.3</v>
      </c>
      <c r="K543" s="40"/>
    </row>
    <row r="544" spans="1:11">
      <c r="A544" s="20"/>
      <c r="B544" s="20"/>
      <c r="C544" s="20">
        <v>310</v>
      </c>
      <c r="D544" s="19"/>
      <c r="E544" s="62" t="s">
        <v>190</v>
      </c>
      <c r="F544" s="20" t="s">
        <v>204</v>
      </c>
      <c r="G544" s="20" t="s">
        <v>395</v>
      </c>
      <c r="H544" s="71">
        <v>10000</v>
      </c>
      <c r="I544" s="71">
        <v>10000</v>
      </c>
      <c r="J544" s="65">
        <v>0</v>
      </c>
      <c r="K544" s="40">
        <f t="shared" si="30"/>
        <v>0</v>
      </c>
    </row>
    <row r="545" spans="1:11" s="5" customFormat="1">
      <c r="A545" s="15"/>
      <c r="B545" s="15"/>
      <c r="C545" s="15"/>
      <c r="D545" s="14" t="s">
        <v>197</v>
      </c>
      <c r="E545" s="112"/>
      <c r="F545" s="15"/>
      <c r="G545" s="15" t="s">
        <v>198</v>
      </c>
      <c r="H545" s="70">
        <f>SUM(H546+H547)</f>
        <v>160000</v>
      </c>
      <c r="I545" s="70">
        <f>SUM(I546)</f>
        <v>0</v>
      </c>
      <c r="J545" s="64">
        <f>SUM(J546)</f>
        <v>30944.5</v>
      </c>
      <c r="K545" s="39"/>
    </row>
    <row r="546" spans="1:11">
      <c r="A546" s="20"/>
      <c r="B546" s="20"/>
      <c r="C546" s="20">
        <v>110</v>
      </c>
      <c r="D546" s="19"/>
      <c r="E546" s="62" t="s">
        <v>199</v>
      </c>
      <c r="F546" s="20"/>
      <c r="G546" s="20" t="s">
        <v>396</v>
      </c>
      <c r="H546" s="71">
        <v>80000</v>
      </c>
      <c r="I546" s="71">
        <v>0</v>
      </c>
      <c r="J546" s="65">
        <v>30944.5</v>
      </c>
      <c r="K546" s="40"/>
    </row>
    <row r="547" spans="1:11" s="5" customFormat="1">
      <c r="A547" s="15"/>
      <c r="B547" s="15"/>
      <c r="C547" s="15"/>
      <c r="D547" s="14" t="s">
        <v>323</v>
      </c>
      <c r="E547" s="112"/>
      <c r="F547" s="15">
        <v>2</v>
      </c>
      <c r="G547" s="15" t="s">
        <v>324</v>
      </c>
      <c r="H547" s="70">
        <f>SUM(H548)</f>
        <v>80000</v>
      </c>
      <c r="I547" s="70">
        <f>SUM(I548+I549)</f>
        <v>80000</v>
      </c>
      <c r="J547" s="64">
        <f>SUM(J548+J549)</f>
        <v>83475.350000000006</v>
      </c>
      <c r="K547" s="39">
        <f t="shared" si="30"/>
        <v>104.3441875</v>
      </c>
    </row>
    <row r="548" spans="1:11">
      <c r="A548" s="20"/>
      <c r="B548" s="20"/>
      <c r="C548" s="20">
        <v>340</v>
      </c>
      <c r="D548" s="19"/>
      <c r="E548" s="62" t="s">
        <v>325</v>
      </c>
      <c r="F548" s="20" t="s">
        <v>69</v>
      </c>
      <c r="G548" s="20" t="s">
        <v>396</v>
      </c>
      <c r="H548" s="71">
        <v>80000</v>
      </c>
      <c r="I548" s="71">
        <v>80000</v>
      </c>
      <c r="J548" s="65">
        <v>46117.31</v>
      </c>
      <c r="K548" s="40">
        <f t="shared" si="30"/>
        <v>57.646637499999997</v>
      </c>
    </row>
    <row r="549" spans="1:11">
      <c r="A549" s="20"/>
      <c r="B549" s="20"/>
      <c r="C549" s="20"/>
      <c r="D549" s="19"/>
      <c r="E549" s="62"/>
      <c r="F549" s="20"/>
      <c r="G549" s="20" t="s">
        <v>476</v>
      </c>
      <c r="H549" s="71"/>
      <c r="I549" s="71">
        <v>0</v>
      </c>
      <c r="J549" s="65">
        <v>37358.04</v>
      </c>
      <c r="K549" s="40"/>
    </row>
    <row r="550" spans="1:11" s="5" customFormat="1">
      <c r="A550" s="15"/>
      <c r="B550" s="15"/>
      <c r="C550" s="15"/>
      <c r="D550" s="14" t="s">
        <v>208</v>
      </c>
      <c r="E550" s="112"/>
      <c r="F550" s="15">
        <v>3</v>
      </c>
      <c r="G550" s="15" t="s">
        <v>209</v>
      </c>
      <c r="H550" s="70">
        <f>SUM(H551+H552)</f>
        <v>33000</v>
      </c>
      <c r="I550" s="70">
        <f>SUM(I551+I552)</f>
        <v>33000</v>
      </c>
      <c r="J550" s="64">
        <f>SUM(J551+J552)</f>
        <v>0</v>
      </c>
      <c r="K550" s="39">
        <f t="shared" si="30"/>
        <v>0</v>
      </c>
    </row>
    <row r="551" spans="1:11">
      <c r="A551" s="20"/>
      <c r="B551" s="20"/>
      <c r="C551" s="20">
        <v>310</v>
      </c>
      <c r="D551" s="19"/>
      <c r="E551" s="62" t="s">
        <v>370</v>
      </c>
      <c r="F551" s="20" t="s">
        <v>99</v>
      </c>
      <c r="G551" s="20" t="s">
        <v>371</v>
      </c>
      <c r="H551" s="71">
        <v>23000</v>
      </c>
      <c r="I551" s="71">
        <v>23000</v>
      </c>
      <c r="J551" s="65">
        <v>0</v>
      </c>
      <c r="K551" s="40">
        <f t="shared" si="30"/>
        <v>0</v>
      </c>
    </row>
    <row r="552" spans="1:11">
      <c r="A552" s="20"/>
      <c r="B552" s="20"/>
      <c r="C552" s="20">
        <v>310</v>
      </c>
      <c r="D552" s="19"/>
      <c r="E552" s="62" t="s">
        <v>232</v>
      </c>
      <c r="F552" s="20" t="s">
        <v>384</v>
      </c>
      <c r="G552" s="20" t="s">
        <v>397</v>
      </c>
      <c r="H552" s="71">
        <v>10000</v>
      </c>
      <c r="I552" s="71">
        <v>10000</v>
      </c>
      <c r="J552" s="65">
        <v>0</v>
      </c>
      <c r="K552" s="40">
        <f t="shared" si="30"/>
        <v>0</v>
      </c>
    </row>
    <row r="553" spans="1:11" s="5" customFormat="1">
      <c r="A553" s="96"/>
      <c r="B553" s="96"/>
      <c r="C553" s="96"/>
      <c r="D553" s="96"/>
      <c r="E553" s="102"/>
      <c r="F553" s="91"/>
      <c r="G553" s="91" t="s">
        <v>398</v>
      </c>
      <c r="H553" s="93">
        <f>SUM(H539+H547+H550)</f>
        <v>145000</v>
      </c>
      <c r="I553" s="93">
        <f>SUM(I539+I547+I550)</f>
        <v>145000</v>
      </c>
      <c r="J553" s="94">
        <f>SUM(J539+J547+J550)</f>
        <v>115299.15000000001</v>
      </c>
      <c r="K553" s="108">
        <f t="shared" si="30"/>
        <v>79.516655172413806</v>
      </c>
    </row>
    <row r="554" spans="1:11">
      <c r="G554" s="35">
        <v>12</v>
      </c>
    </row>
    <row r="555" spans="1:11">
      <c r="G555" s="35"/>
    </row>
    <row r="556" spans="1:11">
      <c r="G556" s="35"/>
    </row>
    <row r="558" spans="1:11" ht="15.75">
      <c r="A558" s="99" t="s">
        <v>172</v>
      </c>
      <c r="B558" s="99" t="s">
        <v>173</v>
      </c>
      <c r="C558" s="99"/>
      <c r="D558" s="138" t="s">
        <v>174</v>
      </c>
      <c r="E558" s="139" t="s">
        <v>175</v>
      </c>
      <c r="F558" s="99"/>
      <c r="G558" s="119" t="s">
        <v>176</v>
      </c>
      <c r="H558" s="98"/>
      <c r="I558" s="98"/>
      <c r="J558" s="98"/>
      <c r="K558" s="98"/>
    </row>
    <row r="559" spans="1:11">
      <c r="A559" s="100" t="s">
        <v>177</v>
      </c>
      <c r="B559" s="100" t="s">
        <v>178</v>
      </c>
      <c r="C559" s="100" t="s">
        <v>179</v>
      </c>
      <c r="D559" s="99" t="s">
        <v>1</v>
      </c>
      <c r="E559" s="99" t="s">
        <v>3</v>
      </c>
      <c r="F559" s="100" t="s">
        <v>180</v>
      </c>
      <c r="G559" s="100"/>
      <c r="H559" s="100" t="s">
        <v>101</v>
      </c>
      <c r="I559" s="100" t="s">
        <v>101</v>
      </c>
      <c r="J559" s="100" t="s">
        <v>473</v>
      </c>
      <c r="K559" s="100" t="s">
        <v>451</v>
      </c>
    </row>
    <row r="560" spans="1:11">
      <c r="A560" s="101"/>
      <c r="B560" s="101" t="s">
        <v>181</v>
      </c>
      <c r="C560" s="101"/>
      <c r="D560" s="101" t="s">
        <v>2</v>
      </c>
      <c r="E560" s="101" t="s">
        <v>2</v>
      </c>
      <c r="F560" s="101" t="s">
        <v>182</v>
      </c>
      <c r="G560" s="101"/>
      <c r="H560" s="101" t="s">
        <v>183</v>
      </c>
      <c r="I560" s="101" t="s">
        <v>183</v>
      </c>
      <c r="J560" s="101"/>
      <c r="K560" s="101" t="s">
        <v>403</v>
      </c>
    </row>
    <row r="561" spans="1:11" ht="15.75">
      <c r="A561" s="20">
        <v>100</v>
      </c>
      <c r="B561" s="20">
        <v>241</v>
      </c>
      <c r="C561" s="19"/>
      <c r="D561" s="19"/>
      <c r="E561" s="62"/>
      <c r="F561" s="20"/>
      <c r="G561" s="140" t="s">
        <v>399</v>
      </c>
      <c r="H561" s="19"/>
      <c r="I561" s="19"/>
      <c r="J561" s="19"/>
      <c r="K561" s="19"/>
    </row>
    <row r="562" spans="1:11" s="5" customFormat="1">
      <c r="A562" s="14"/>
      <c r="B562" s="14"/>
      <c r="C562" s="14"/>
      <c r="D562" s="14"/>
      <c r="E562" s="112"/>
      <c r="F562" s="15">
        <v>1</v>
      </c>
      <c r="G562" s="15" t="s">
        <v>185</v>
      </c>
      <c r="H562" s="70">
        <f>SUM(H563)</f>
        <v>3900</v>
      </c>
      <c r="I562" s="70">
        <f>SUM(I563)</f>
        <v>3900</v>
      </c>
      <c r="J562" s="64">
        <f>SUM(J563)</f>
        <v>1746.3</v>
      </c>
      <c r="K562" s="39">
        <f t="shared" ref="K562:K567" si="31">SUM(J562/(I562/100))</f>
        <v>44.776923076923076</v>
      </c>
    </row>
    <row r="563" spans="1:11" s="5" customFormat="1">
      <c r="A563" s="14"/>
      <c r="B563" s="14"/>
      <c r="C563" s="14"/>
      <c r="D563" s="14" t="s">
        <v>186</v>
      </c>
      <c r="E563" s="112"/>
      <c r="F563" s="15" t="s">
        <v>104</v>
      </c>
      <c r="G563" s="15" t="s">
        <v>187</v>
      </c>
      <c r="H563" s="70">
        <f>SUM(H564+H565)</f>
        <v>3900</v>
      </c>
      <c r="I563" s="70">
        <f>SUM(I564+I565)</f>
        <v>3900</v>
      </c>
      <c r="J563" s="64">
        <f>SUM(J564+J565)</f>
        <v>1746.3</v>
      </c>
      <c r="K563" s="39">
        <f t="shared" si="31"/>
        <v>44.776923076923076</v>
      </c>
    </row>
    <row r="564" spans="1:11">
      <c r="A564" s="19"/>
      <c r="B564" s="19"/>
      <c r="C564" s="20">
        <v>320</v>
      </c>
      <c r="D564" s="19"/>
      <c r="E564" s="62" t="s">
        <v>188</v>
      </c>
      <c r="F564" s="20" t="s">
        <v>12</v>
      </c>
      <c r="G564" s="20" t="s">
        <v>189</v>
      </c>
      <c r="H564" s="71">
        <v>1500</v>
      </c>
      <c r="I564" s="71">
        <v>1500</v>
      </c>
      <c r="J564" s="65">
        <v>906</v>
      </c>
      <c r="K564" s="40">
        <f t="shared" si="31"/>
        <v>60.4</v>
      </c>
    </row>
    <row r="565" spans="1:11">
      <c r="A565" s="19"/>
      <c r="B565" s="19"/>
      <c r="C565" s="20">
        <v>320</v>
      </c>
      <c r="D565" s="19"/>
      <c r="E565" s="62" t="s">
        <v>190</v>
      </c>
      <c r="F565" s="20" t="s">
        <v>135</v>
      </c>
      <c r="G565" s="20" t="s">
        <v>191</v>
      </c>
      <c r="H565" s="71">
        <v>2400</v>
      </c>
      <c r="I565" s="71">
        <v>2400</v>
      </c>
      <c r="J565" s="65">
        <v>840.3</v>
      </c>
      <c r="K565" s="40">
        <f t="shared" si="31"/>
        <v>35.012499999999996</v>
      </c>
    </row>
    <row r="566" spans="1:11" s="5" customFormat="1">
      <c r="A566" s="96"/>
      <c r="B566" s="96"/>
      <c r="C566" s="96"/>
      <c r="D566" s="96"/>
      <c r="E566" s="102"/>
      <c r="F566" s="91"/>
      <c r="G566" s="91" t="s">
        <v>400</v>
      </c>
      <c r="H566" s="93">
        <f>SUM(H562)</f>
        <v>3900</v>
      </c>
      <c r="I566" s="93">
        <f>SUM(I562)</f>
        <v>3900</v>
      </c>
      <c r="J566" s="94">
        <f>SUM(J562)</f>
        <v>1746.3</v>
      </c>
      <c r="K566" s="108">
        <f t="shared" si="31"/>
        <v>44.776923076923076</v>
      </c>
    </row>
    <row r="567" spans="1:11" s="5" customFormat="1">
      <c r="A567" s="109"/>
      <c r="B567" s="109"/>
      <c r="C567" s="109"/>
      <c r="D567" s="109"/>
      <c r="E567" s="110"/>
      <c r="F567" s="111"/>
      <c r="G567" s="111" t="s">
        <v>401</v>
      </c>
      <c r="H567" s="116">
        <f>SUM(H290+H315+H346+H434+H469+H513+H534+H553+H566)</f>
        <v>10092000</v>
      </c>
      <c r="I567" s="116">
        <f>SUM(I290+I315+I346+I434+I469+I513+I534+I553+I566)</f>
        <v>10042000</v>
      </c>
      <c r="J567" s="117">
        <f>SUM(J290+J315+J346+J434+J469+J513+J534+J553+J566)</f>
        <v>10091824.120000001</v>
      </c>
      <c r="K567" s="118">
        <f t="shared" si="31"/>
        <v>100.49615733917547</v>
      </c>
    </row>
    <row r="568" spans="1:11">
      <c r="J568" s="2" t="s">
        <v>402</v>
      </c>
    </row>
    <row r="570" spans="1:11" s="49" customFormat="1" ht="12.75">
      <c r="A570" s="49" t="s">
        <v>463</v>
      </c>
    </row>
    <row r="572" spans="1:11" s="5" customFormat="1">
      <c r="A572" s="48"/>
      <c r="B572" s="48"/>
      <c r="C572" s="48"/>
      <c r="D572" s="48"/>
      <c r="F572" s="49" t="s">
        <v>464</v>
      </c>
      <c r="G572" s="49"/>
      <c r="H572" s="48"/>
      <c r="I572" s="48"/>
      <c r="J572" s="48"/>
      <c r="K572" s="48"/>
    </row>
    <row r="573" spans="1:11" s="49" customFormat="1" ht="12.75">
      <c r="F573" s="104" t="s">
        <v>449</v>
      </c>
      <c r="G573" s="105"/>
      <c r="H573" s="105"/>
      <c r="I573" s="105"/>
      <c r="J573" s="105"/>
      <c r="K573" s="106"/>
    </row>
    <row r="574" spans="1:11" s="1" customFormat="1" ht="15.75">
      <c r="F574" s="99" t="s">
        <v>180</v>
      </c>
      <c r="G574" s="119" t="s">
        <v>466</v>
      </c>
      <c r="H574" s="99" t="s">
        <v>450</v>
      </c>
      <c r="I574" s="99" t="s">
        <v>450</v>
      </c>
      <c r="J574" s="99" t="s">
        <v>473</v>
      </c>
      <c r="K574" s="99" t="s">
        <v>451</v>
      </c>
    </row>
    <row r="575" spans="1:11" s="1" customFormat="1" ht="12.75">
      <c r="F575" s="101" t="s">
        <v>405</v>
      </c>
      <c r="G575" s="101"/>
      <c r="H575" s="101" t="s">
        <v>147</v>
      </c>
      <c r="I575" s="101" t="s">
        <v>147</v>
      </c>
      <c r="J575" s="101"/>
      <c r="K575" s="101" t="s">
        <v>403</v>
      </c>
    </row>
    <row r="576" spans="1:11" s="1" customFormat="1" ht="12.75">
      <c r="F576" s="20">
        <v>1</v>
      </c>
      <c r="G576" s="20" t="s">
        <v>452</v>
      </c>
      <c r="H576" s="71">
        <v>80000</v>
      </c>
      <c r="I576" s="71">
        <v>80000</v>
      </c>
      <c r="J576" s="65">
        <v>55814.5</v>
      </c>
      <c r="K576" s="45">
        <f t="shared" ref="K576" si="32">SUM(J576/(I576/100))</f>
        <v>69.768124999999998</v>
      </c>
    </row>
    <row r="577" spans="6:11" s="1" customFormat="1" ht="12.75">
      <c r="F577" s="20">
        <v>2</v>
      </c>
      <c r="G577" s="20" t="s">
        <v>453</v>
      </c>
      <c r="H577" s="71">
        <v>0</v>
      </c>
      <c r="I577" s="71">
        <v>0</v>
      </c>
      <c r="J577" s="65">
        <v>20.68</v>
      </c>
      <c r="K577" s="20"/>
    </row>
    <row r="578" spans="6:11" s="49" customFormat="1" ht="12.75">
      <c r="F578" s="91"/>
      <c r="G578" s="91" t="s">
        <v>433</v>
      </c>
      <c r="H578" s="93">
        <f>SUM(H576+H577)</f>
        <v>80000</v>
      </c>
      <c r="I578" s="93">
        <f>SUM(I576+I577)</f>
        <v>80000</v>
      </c>
      <c r="J578" s="94">
        <f>SUM(J576+J577)</f>
        <v>55835.18</v>
      </c>
      <c r="K578" s="115">
        <f t="shared" ref="K578" si="33">SUM(J578/(I578/100))</f>
        <v>69.793975000000003</v>
      </c>
    </row>
    <row r="579" spans="6:11" s="1" customFormat="1" ht="12.75">
      <c r="F579" s="104" t="s">
        <v>454</v>
      </c>
      <c r="G579" s="105"/>
      <c r="H579" s="105"/>
      <c r="I579" s="105"/>
      <c r="J579" s="105"/>
      <c r="K579" s="106"/>
    </row>
    <row r="580" spans="6:11" s="1" customFormat="1" ht="15.75">
      <c r="F580" s="99" t="s">
        <v>180</v>
      </c>
      <c r="G580" s="119" t="s">
        <v>467</v>
      </c>
      <c r="H580" s="99" t="s">
        <v>450</v>
      </c>
      <c r="I580" s="99" t="s">
        <v>450</v>
      </c>
      <c r="J580" s="99" t="s">
        <v>473</v>
      </c>
      <c r="K580" s="99" t="s">
        <v>451</v>
      </c>
    </row>
    <row r="581" spans="6:11" s="1" customFormat="1" ht="12.75">
      <c r="F581" s="101" t="s">
        <v>405</v>
      </c>
      <c r="G581" s="101"/>
      <c r="H581" s="101" t="s">
        <v>147</v>
      </c>
      <c r="I581" s="101" t="s">
        <v>147</v>
      </c>
      <c r="J581" s="101"/>
      <c r="K581" s="101" t="s">
        <v>403</v>
      </c>
    </row>
    <row r="582" spans="6:11" s="1" customFormat="1" ht="12.75">
      <c r="F582" s="20">
        <v>1</v>
      </c>
      <c r="G582" s="20" t="s">
        <v>468</v>
      </c>
      <c r="H582" s="71">
        <v>30000</v>
      </c>
      <c r="I582" s="71">
        <v>30000</v>
      </c>
      <c r="J582" s="65">
        <v>4000</v>
      </c>
      <c r="K582" s="45">
        <f t="shared" ref="K582" si="34">SUM(J582/(I582/100))</f>
        <v>13.333333333333334</v>
      </c>
    </row>
    <row r="583" spans="6:11" s="1" customFormat="1" ht="12.75">
      <c r="F583" s="20">
        <v>2</v>
      </c>
      <c r="G583" s="20" t="s">
        <v>455</v>
      </c>
      <c r="H583" s="71">
        <v>10000</v>
      </c>
      <c r="I583" s="71">
        <v>10000</v>
      </c>
      <c r="J583" s="65">
        <v>7550</v>
      </c>
      <c r="K583" s="45">
        <f t="shared" ref="K583" si="35">SUM(J583/(I583/100))</f>
        <v>75.5</v>
      </c>
    </row>
    <row r="584" spans="6:11" s="1" customFormat="1" ht="12.75">
      <c r="F584" s="20">
        <v>3</v>
      </c>
      <c r="G584" s="20" t="s">
        <v>456</v>
      </c>
      <c r="H584" s="71">
        <v>30000</v>
      </c>
      <c r="I584" s="71">
        <v>30000</v>
      </c>
      <c r="J584" s="65">
        <v>3600</v>
      </c>
      <c r="K584" s="45">
        <f t="shared" ref="K584" si="36">SUM(J584/(I584/100))</f>
        <v>12</v>
      </c>
    </row>
    <row r="585" spans="6:11" s="1" customFormat="1" ht="12.75">
      <c r="F585" s="20">
        <v>4</v>
      </c>
      <c r="G585" s="20" t="s">
        <v>457</v>
      </c>
      <c r="H585" s="71">
        <v>10000</v>
      </c>
      <c r="I585" s="71">
        <v>10000</v>
      </c>
      <c r="J585" s="65">
        <v>9840</v>
      </c>
      <c r="K585" s="45">
        <f t="shared" ref="K585" si="37">SUM(J585/(I585/100))</f>
        <v>98.4</v>
      </c>
    </row>
    <row r="586" spans="6:11" s="1" customFormat="1" ht="12.75">
      <c r="F586" s="20">
        <v>6</v>
      </c>
      <c r="G586" s="20" t="s">
        <v>458</v>
      </c>
      <c r="H586" s="71">
        <v>0</v>
      </c>
      <c r="I586" s="71">
        <v>0</v>
      </c>
      <c r="J586" s="65">
        <v>33.700000000000003</v>
      </c>
      <c r="K586" s="20"/>
    </row>
    <row r="587" spans="6:11" s="49" customFormat="1" ht="12" customHeight="1">
      <c r="F587" s="91"/>
      <c r="G587" s="91" t="s">
        <v>433</v>
      </c>
      <c r="H587" s="93">
        <f>SUM(H582:H586)</f>
        <v>80000</v>
      </c>
      <c r="I587" s="93">
        <f>SUM(I582:I586)</f>
        <v>80000</v>
      </c>
      <c r="J587" s="94">
        <f>SUM(J582:J586)</f>
        <v>25023.7</v>
      </c>
      <c r="K587" s="115">
        <f t="shared" ref="K587" si="38">SUM(J587/(I587/100))</f>
        <v>31.279624999999999</v>
      </c>
    </row>
    <row r="588" spans="6:11" s="1" customFormat="1" ht="12.75"/>
    <row r="589" spans="6:11" s="1" customFormat="1" ht="12.75"/>
    <row r="590" spans="6:11" s="1" customFormat="1" ht="12.75"/>
    <row r="591" spans="6:11" s="1" customFormat="1" ht="12.75"/>
    <row r="592" spans="6:11" s="1" customFormat="1" ht="12.75"/>
    <row r="593" spans="1:11" s="1" customFormat="1" ht="12.75">
      <c r="G593" s="35">
        <v>13</v>
      </c>
    </row>
    <row r="594" spans="1:11" s="1" customFormat="1" ht="12.75"/>
    <row r="595" spans="1:11" s="1" customFormat="1" ht="12.75"/>
    <row r="596" spans="1:11" s="1" customFormat="1" ht="12.75"/>
    <row r="597" spans="1:11" s="5" customFormat="1">
      <c r="A597" s="48"/>
      <c r="B597" s="48"/>
      <c r="C597" s="48"/>
      <c r="D597" s="48"/>
      <c r="F597" s="49" t="s">
        <v>465</v>
      </c>
      <c r="G597" s="49"/>
      <c r="H597" s="48"/>
      <c r="I597" s="48"/>
      <c r="J597" s="48"/>
      <c r="K597" s="48"/>
    </row>
    <row r="598" spans="1:11" s="1" customFormat="1" ht="12.75">
      <c r="F598" s="104" t="s">
        <v>449</v>
      </c>
      <c r="G598" s="105"/>
      <c r="H598" s="105"/>
      <c r="I598" s="105"/>
      <c r="J598" s="105"/>
      <c r="K598" s="106"/>
    </row>
    <row r="599" spans="1:11" s="1" customFormat="1" ht="12.75">
      <c r="F599" s="99" t="s">
        <v>180</v>
      </c>
      <c r="G599" s="107" t="s">
        <v>466</v>
      </c>
      <c r="H599" s="99" t="s">
        <v>450</v>
      </c>
      <c r="I599" s="99" t="s">
        <v>450</v>
      </c>
      <c r="J599" s="99" t="s">
        <v>473</v>
      </c>
      <c r="K599" s="99" t="s">
        <v>451</v>
      </c>
    </row>
    <row r="600" spans="1:11" s="1" customFormat="1" ht="12.75">
      <c r="F600" s="101" t="s">
        <v>405</v>
      </c>
      <c r="G600" s="101"/>
      <c r="H600" s="101" t="s">
        <v>147</v>
      </c>
      <c r="I600" s="101" t="s">
        <v>147</v>
      </c>
      <c r="J600" s="101"/>
      <c r="K600" s="101" t="s">
        <v>403</v>
      </c>
    </row>
    <row r="601" spans="1:11" s="1" customFormat="1" ht="12.75">
      <c r="F601" s="20">
        <v>1</v>
      </c>
      <c r="G601" s="20" t="s">
        <v>459</v>
      </c>
      <c r="H601" s="71">
        <v>45000</v>
      </c>
      <c r="I601" s="71">
        <v>45000</v>
      </c>
      <c r="J601" s="65">
        <v>56171.18</v>
      </c>
      <c r="K601" s="45">
        <f t="shared" ref="K601:K603" si="39">SUM(J601/(I601/100))</f>
        <v>124.82484444444445</v>
      </c>
    </row>
    <row r="602" spans="1:11" s="1" customFormat="1" ht="12.75">
      <c r="F602" s="20">
        <v>2</v>
      </c>
      <c r="G602" s="20" t="s">
        <v>460</v>
      </c>
      <c r="H602" s="71">
        <v>80000</v>
      </c>
      <c r="I602" s="71">
        <v>80000</v>
      </c>
      <c r="J602" s="65">
        <v>115012.5</v>
      </c>
      <c r="K602" s="45">
        <f t="shared" si="39"/>
        <v>143.765625</v>
      </c>
    </row>
    <row r="603" spans="1:11" s="49" customFormat="1" ht="12.75">
      <c r="F603" s="91"/>
      <c r="G603" s="91" t="s">
        <v>433</v>
      </c>
      <c r="H603" s="93">
        <v>125000</v>
      </c>
      <c r="I603" s="93">
        <v>125000</v>
      </c>
      <c r="J603" s="94">
        <f>SUM(J601+J602)</f>
        <v>171183.68</v>
      </c>
      <c r="K603" s="115">
        <f t="shared" si="39"/>
        <v>136.946944</v>
      </c>
    </row>
    <row r="604" spans="1:11" s="1" customFormat="1" ht="12.75">
      <c r="F604" s="104" t="s">
        <v>454</v>
      </c>
      <c r="G604" s="105"/>
      <c r="H604" s="105"/>
      <c r="I604" s="105"/>
      <c r="J604" s="105"/>
      <c r="K604" s="106"/>
    </row>
    <row r="605" spans="1:11" s="1" customFormat="1" ht="12.75">
      <c r="F605" s="99" t="s">
        <v>180</v>
      </c>
      <c r="G605" s="107" t="s">
        <v>467</v>
      </c>
      <c r="H605" s="99" t="s">
        <v>450</v>
      </c>
      <c r="I605" s="99" t="s">
        <v>450</v>
      </c>
      <c r="J605" s="99" t="s">
        <v>473</v>
      </c>
      <c r="K605" s="99" t="s">
        <v>451</v>
      </c>
    </row>
    <row r="606" spans="1:11" s="1" customFormat="1" ht="12.75">
      <c r="F606" s="101" t="s">
        <v>405</v>
      </c>
      <c r="G606" s="101"/>
      <c r="H606" s="101" t="s">
        <v>147</v>
      </c>
      <c r="I606" s="101" t="s">
        <v>147</v>
      </c>
      <c r="J606" s="101"/>
      <c r="K606" s="101" t="s">
        <v>403</v>
      </c>
    </row>
    <row r="607" spans="1:11" s="1" customFormat="1" ht="12.75">
      <c r="F607" s="20">
        <v>1</v>
      </c>
      <c r="G607" s="20" t="s">
        <v>461</v>
      </c>
      <c r="H607" s="71">
        <v>95000</v>
      </c>
      <c r="I607" s="71">
        <v>95000</v>
      </c>
      <c r="J607" s="65">
        <v>25000</v>
      </c>
      <c r="K607" s="45">
        <f t="shared" ref="K607:K608" si="40">SUM(J607/(I607/100))</f>
        <v>26.315789473684209</v>
      </c>
    </row>
    <row r="608" spans="1:11" s="1" customFormat="1" ht="12.75">
      <c r="F608" s="20">
        <v>2</v>
      </c>
      <c r="G608" s="62" t="s">
        <v>469</v>
      </c>
      <c r="H608" s="71">
        <v>30000</v>
      </c>
      <c r="I608" s="71">
        <v>30000</v>
      </c>
      <c r="J608" s="65">
        <v>0</v>
      </c>
      <c r="K608" s="45">
        <f t="shared" si="40"/>
        <v>0</v>
      </c>
    </row>
    <row r="609" spans="1:11" s="1" customFormat="1" ht="12.75">
      <c r="F609" s="20">
        <v>3</v>
      </c>
      <c r="G609" s="20" t="s">
        <v>462</v>
      </c>
      <c r="H609" s="71">
        <v>0</v>
      </c>
      <c r="I609" s="71">
        <v>0</v>
      </c>
      <c r="J609" s="65">
        <v>22</v>
      </c>
      <c r="K609" s="20"/>
    </row>
    <row r="610" spans="1:11" s="49" customFormat="1" ht="12.75">
      <c r="F610" s="91"/>
      <c r="G610" s="91" t="s">
        <v>433</v>
      </c>
      <c r="H610" s="93">
        <f>SUM(H607:H609)</f>
        <v>125000</v>
      </c>
      <c r="I610" s="93">
        <f>SUM(I607:I609)</f>
        <v>125000</v>
      </c>
      <c r="J610" s="94">
        <f>SUM(J607:J609)</f>
        <v>25022</v>
      </c>
      <c r="K610" s="115">
        <f t="shared" ref="K610" si="41">SUM(J610/(I610/100))</f>
        <v>20.017600000000002</v>
      </c>
    </row>
    <row r="611" spans="1:11" s="1" customFormat="1" ht="12.75"/>
    <row r="612" spans="1:11" s="1" customFormat="1" ht="12.75"/>
    <row r="613" spans="1:11" s="1" customFormat="1" ht="12.75"/>
    <row r="614" spans="1:11" s="1" customFormat="1" ht="12.75"/>
    <row r="615" spans="1:11" s="5" customFormat="1">
      <c r="A615" s="48"/>
      <c r="B615" s="48"/>
      <c r="C615" s="48"/>
      <c r="D615" s="48"/>
      <c r="F615" s="49" t="s">
        <v>481</v>
      </c>
      <c r="G615" s="49"/>
      <c r="H615" s="48"/>
      <c r="I615" s="48"/>
      <c r="J615" s="48"/>
      <c r="K615" s="48"/>
    </row>
    <row r="616" spans="1:11" s="1" customFormat="1" ht="12.75">
      <c r="F616" s="104" t="s">
        <v>449</v>
      </c>
      <c r="G616" s="105"/>
      <c r="H616" s="105"/>
      <c r="I616" s="105"/>
      <c r="J616" s="105"/>
      <c r="K616" s="106"/>
    </row>
    <row r="617" spans="1:11" s="1" customFormat="1" ht="12.75">
      <c r="F617" s="99" t="s">
        <v>180</v>
      </c>
      <c r="G617" s="107" t="s">
        <v>466</v>
      </c>
      <c r="H617" s="99" t="s">
        <v>450</v>
      </c>
      <c r="I617" s="99" t="s">
        <v>450</v>
      </c>
      <c r="J617" s="99" t="s">
        <v>473</v>
      </c>
      <c r="K617" s="99" t="s">
        <v>451</v>
      </c>
    </row>
    <row r="618" spans="1:11" s="1" customFormat="1" ht="12.75">
      <c r="F618" s="101" t="s">
        <v>405</v>
      </c>
      <c r="G618" s="101"/>
      <c r="H618" s="101" t="s">
        <v>147</v>
      </c>
      <c r="I618" s="101" t="s">
        <v>147</v>
      </c>
      <c r="J618" s="101"/>
      <c r="K618" s="101" t="s">
        <v>403</v>
      </c>
    </row>
    <row r="619" spans="1:11" s="1" customFormat="1" ht="12.75">
      <c r="F619" s="20">
        <v>1</v>
      </c>
      <c r="G619" s="20" t="s">
        <v>482</v>
      </c>
      <c r="H619" s="71">
        <v>45000</v>
      </c>
      <c r="I619" s="71">
        <v>0</v>
      </c>
      <c r="J619" s="65">
        <v>56000</v>
      </c>
      <c r="K619" s="45"/>
    </row>
    <row r="620" spans="1:11" s="1" customFormat="1" ht="12.75">
      <c r="F620" s="20">
        <v>2</v>
      </c>
      <c r="G620" s="20" t="s">
        <v>483</v>
      </c>
      <c r="H620" s="71">
        <v>80000</v>
      </c>
      <c r="I620" s="71">
        <v>0</v>
      </c>
      <c r="J620" s="65">
        <v>393116.17</v>
      </c>
      <c r="K620" s="45"/>
    </row>
    <row r="621" spans="1:11" s="49" customFormat="1" ht="12.75">
      <c r="F621" s="91"/>
      <c r="G621" s="91" t="s">
        <v>433</v>
      </c>
      <c r="H621" s="93">
        <v>125000</v>
      </c>
      <c r="I621" s="93">
        <v>0</v>
      </c>
      <c r="J621" s="94">
        <f>SUM(J619+J620)</f>
        <v>449116.17</v>
      </c>
      <c r="K621" s="115"/>
    </row>
    <row r="622" spans="1:11" s="1" customFormat="1" ht="12.75">
      <c r="F622" s="104" t="s">
        <v>454</v>
      </c>
      <c r="G622" s="105"/>
      <c r="H622" s="105"/>
      <c r="I622" s="105"/>
      <c r="J622" s="105"/>
      <c r="K622" s="106"/>
    </row>
    <row r="623" spans="1:11" s="1" customFormat="1" ht="12.75">
      <c r="F623" s="99" t="s">
        <v>180</v>
      </c>
      <c r="G623" s="107" t="s">
        <v>467</v>
      </c>
      <c r="H623" s="99" t="s">
        <v>450</v>
      </c>
      <c r="I623" s="99" t="s">
        <v>450</v>
      </c>
      <c r="J623" s="99" t="s">
        <v>473</v>
      </c>
      <c r="K623" s="99" t="s">
        <v>451</v>
      </c>
    </row>
    <row r="624" spans="1:11" s="1" customFormat="1" ht="12.75">
      <c r="F624" s="101" t="s">
        <v>405</v>
      </c>
      <c r="G624" s="101"/>
      <c r="H624" s="101" t="s">
        <v>147</v>
      </c>
      <c r="I624" s="101" t="s">
        <v>147</v>
      </c>
      <c r="J624" s="101"/>
      <c r="K624" s="101" t="s">
        <v>403</v>
      </c>
    </row>
    <row r="625" spans="6:11" s="1" customFormat="1" ht="12.75">
      <c r="F625" s="20">
        <v>1</v>
      </c>
      <c r="G625" s="20" t="s">
        <v>484</v>
      </c>
      <c r="H625" s="71">
        <v>95000</v>
      </c>
      <c r="I625" s="71">
        <v>0</v>
      </c>
      <c r="J625" s="65">
        <v>43796.800000000003</v>
      </c>
      <c r="K625" s="45"/>
    </row>
    <row r="626" spans="6:11" s="1" customFormat="1" ht="12.75">
      <c r="F626" s="20">
        <v>2</v>
      </c>
      <c r="G626" s="20" t="s">
        <v>485</v>
      </c>
      <c r="H626" s="71">
        <v>30000</v>
      </c>
      <c r="I626" s="71">
        <v>0</v>
      </c>
      <c r="J626" s="65">
        <v>393116.17</v>
      </c>
      <c r="K626" s="45"/>
    </row>
    <row r="627" spans="6:11" s="49" customFormat="1" ht="12.75">
      <c r="F627" s="91"/>
      <c r="G627" s="91" t="s">
        <v>433</v>
      </c>
      <c r="H627" s="93">
        <f>SUM(H625:H626)</f>
        <v>125000</v>
      </c>
      <c r="I627" s="93">
        <f>SUM(I625:I626)</f>
        <v>0</v>
      </c>
      <c r="J627" s="94">
        <f>SUM(J625:J626)</f>
        <v>436912.97</v>
      </c>
      <c r="K627" s="115"/>
    </row>
    <row r="631" spans="6:11">
      <c r="G631" s="35">
        <v>14</v>
      </c>
    </row>
    <row r="650" spans="6:9">
      <c r="I650" s="1"/>
    </row>
    <row r="651" spans="6:9">
      <c r="I651" s="1"/>
    </row>
    <row r="652" spans="6:9">
      <c r="I652" s="155"/>
    </row>
    <row r="653" spans="6:9">
      <c r="I653" s="155"/>
    </row>
    <row r="654" spans="6:9">
      <c r="I654" s="155"/>
    </row>
    <row r="655" spans="6:9">
      <c r="F655" s="154"/>
      <c r="I655" s="155"/>
    </row>
    <row r="656" spans="6:9">
      <c r="I656" s="155"/>
    </row>
    <row r="657" spans="9:10">
      <c r="I657" s="155"/>
    </row>
    <row r="658" spans="9:10">
      <c r="I658" s="155"/>
    </row>
    <row r="659" spans="9:10">
      <c r="I659" s="155"/>
      <c r="J659" s="1"/>
    </row>
    <row r="660" spans="9:10">
      <c r="I660" s="155"/>
    </row>
    <row r="661" spans="9:10">
      <c r="I661" s="155"/>
    </row>
    <row r="662" spans="9:10" hidden="1">
      <c r="I662" s="155"/>
    </row>
    <row r="663" spans="9:10">
      <c r="I663" s="155"/>
    </row>
    <row r="664" spans="9:10">
      <c r="I664" s="155"/>
    </row>
    <row r="665" spans="9:10">
      <c r="I665" s="155"/>
    </row>
    <row r="666" spans="9:10">
      <c r="I666" s="155"/>
    </row>
    <row r="667" spans="9:10">
      <c r="I667" s="155"/>
    </row>
    <row r="668" spans="9:10">
      <c r="I668" s="155"/>
    </row>
    <row r="670" spans="9:10">
      <c r="I670" s="1"/>
    </row>
  </sheetData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2"/>
  <sheetViews>
    <sheetView topLeftCell="A30" workbookViewId="0">
      <selection activeCell="D59" sqref="D59"/>
    </sheetView>
  </sheetViews>
  <sheetFormatPr defaultRowHeight="15"/>
  <cols>
    <col min="1" max="1" width="5.42578125" customWidth="1"/>
    <col min="2" max="2" width="57.28515625" customWidth="1"/>
    <col min="3" max="4" width="16.42578125" customWidth="1"/>
  </cols>
  <sheetData>
    <row r="1" spans="1:4">
      <c r="A1" t="s">
        <v>545</v>
      </c>
    </row>
    <row r="2" spans="1:4">
      <c r="A2" t="s">
        <v>546</v>
      </c>
    </row>
    <row r="3" spans="1:4">
      <c r="A3" t="s">
        <v>547</v>
      </c>
    </row>
    <row r="4" spans="1:4">
      <c r="A4" t="s">
        <v>548</v>
      </c>
    </row>
    <row r="5" spans="1:4">
      <c r="A5" t="s">
        <v>437</v>
      </c>
    </row>
    <row r="10" spans="1:4" s="183" customFormat="1" ht="18.75">
      <c r="B10" s="183" t="s">
        <v>536</v>
      </c>
    </row>
    <row r="11" spans="1:4" s="183" customFormat="1" ht="18.75">
      <c r="B11" s="184" t="s">
        <v>537</v>
      </c>
    </row>
    <row r="12" spans="1:4" ht="21">
      <c r="A12" s="1"/>
      <c r="B12" s="169"/>
      <c r="C12" s="2"/>
      <c r="D12" s="2"/>
    </row>
    <row r="13" spans="1:4" ht="21">
      <c r="A13" s="1"/>
      <c r="B13" s="169"/>
      <c r="C13" s="2"/>
      <c r="D13" s="2"/>
    </row>
    <row r="14" spans="1:4">
      <c r="A14" s="1"/>
      <c r="B14" s="1"/>
      <c r="C14" s="2"/>
      <c r="D14" s="81"/>
    </row>
    <row r="15" spans="1:4">
      <c r="A15" s="1"/>
      <c r="B15" s="1"/>
      <c r="C15" s="2"/>
      <c r="D15" s="81"/>
    </row>
    <row r="16" spans="1:4" s="164" customFormat="1" ht="15.75">
      <c r="A16" s="170"/>
      <c r="B16" s="170"/>
      <c r="C16" s="171" t="s">
        <v>496</v>
      </c>
      <c r="D16" s="171" t="s">
        <v>498</v>
      </c>
    </row>
    <row r="17" spans="1:4" s="164" customFormat="1" ht="15.75">
      <c r="A17" s="172"/>
      <c r="B17" s="173" t="s">
        <v>176</v>
      </c>
      <c r="C17" s="174" t="s">
        <v>497</v>
      </c>
      <c r="D17" s="174" t="s">
        <v>499</v>
      </c>
    </row>
    <row r="18" spans="1:4" s="164" customFormat="1" ht="15.75">
      <c r="A18" s="175" t="s">
        <v>449</v>
      </c>
      <c r="B18" s="175" t="s">
        <v>500</v>
      </c>
      <c r="C18" s="176"/>
      <c r="D18" s="176"/>
    </row>
    <row r="19" spans="1:4" s="164" customFormat="1" ht="15.75">
      <c r="A19" s="175" t="s">
        <v>494</v>
      </c>
      <c r="B19" s="175" t="s">
        <v>501</v>
      </c>
      <c r="C19" s="176">
        <f>SUM(C20+C21+C22)</f>
        <v>10092000</v>
      </c>
      <c r="D19" s="177">
        <f>SUM(D20+D21+D22)</f>
        <v>8238357.3200000003</v>
      </c>
    </row>
    <row r="20" spans="1:4" s="164" customFormat="1" ht="15.75" hidden="1">
      <c r="A20" s="178" t="s">
        <v>503</v>
      </c>
      <c r="B20" s="179" t="s">
        <v>509</v>
      </c>
      <c r="C20" s="180">
        <v>5829000</v>
      </c>
      <c r="D20" s="181">
        <v>5438344.04</v>
      </c>
    </row>
    <row r="21" spans="1:4" s="164" customFormat="1" ht="15.75" hidden="1">
      <c r="A21" s="178" t="s">
        <v>504</v>
      </c>
      <c r="B21" s="179" t="s">
        <v>510</v>
      </c>
      <c r="C21" s="180">
        <v>3263000</v>
      </c>
      <c r="D21" s="181">
        <v>1972022.25</v>
      </c>
    </row>
    <row r="22" spans="1:4" s="164" customFormat="1" ht="15.75" hidden="1">
      <c r="A22" s="178" t="s">
        <v>505</v>
      </c>
      <c r="B22" s="179" t="s">
        <v>511</v>
      </c>
      <c r="C22" s="180">
        <v>1000000</v>
      </c>
      <c r="D22" s="181">
        <v>827991.03</v>
      </c>
    </row>
    <row r="23" spans="1:4" s="164" customFormat="1" ht="15.75">
      <c r="A23" s="175" t="s">
        <v>495</v>
      </c>
      <c r="B23" s="175" t="s">
        <v>502</v>
      </c>
      <c r="C23" s="176">
        <f>SUM(C24+C25+C26)</f>
        <v>205000</v>
      </c>
      <c r="D23" s="177">
        <f>SUM(D24+D25+D26)</f>
        <v>226847.68</v>
      </c>
    </row>
    <row r="24" spans="1:4" s="164" customFormat="1" ht="15.75">
      <c r="A24" s="178" t="s">
        <v>506</v>
      </c>
      <c r="B24" s="179" t="s">
        <v>512</v>
      </c>
      <c r="C24" s="180">
        <v>80000</v>
      </c>
      <c r="D24" s="181">
        <v>55835.18</v>
      </c>
    </row>
    <row r="25" spans="1:4" s="164" customFormat="1" ht="15.75">
      <c r="A25" s="178" t="s">
        <v>507</v>
      </c>
      <c r="B25" s="179" t="s">
        <v>526</v>
      </c>
      <c r="C25" s="180">
        <v>125000</v>
      </c>
      <c r="D25" s="181">
        <v>115012.5</v>
      </c>
    </row>
    <row r="26" spans="1:4" s="164" customFormat="1" ht="15.75">
      <c r="A26" s="178" t="s">
        <v>508</v>
      </c>
      <c r="B26" s="179" t="s">
        <v>513</v>
      </c>
      <c r="C26" s="180">
        <v>0</v>
      </c>
      <c r="D26" s="181">
        <v>56000</v>
      </c>
    </row>
    <row r="27" spans="1:4" s="164" customFormat="1" ht="15.75">
      <c r="A27" s="182"/>
      <c r="B27" s="175" t="s">
        <v>525</v>
      </c>
      <c r="C27" s="176">
        <f>SUM(C19+C23)</f>
        <v>10297000</v>
      </c>
      <c r="D27" s="177">
        <f>SUM(D19+D23)</f>
        <v>8465205</v>
      </c>
    </row>
    <row r="28" spans="1:4" s="164" customFormat="1" ht="15.75">
      <c r="A28" s="175" t="s">
        <v>514</v>
      </c>
      <c r="B28" s="175" t="s">
        <v>543</v>
      </c>
      <c r="C28" s="176">
        <f>SUM(C29)</f>
        <v>0</v>
      </c>
      <c r="D28" s="177">
        <f>SUM(D29)</f>
        <v>393116.17</v>
      </c>
    </row>
    <row r="29" spans="1:4" s="164" customFormat="1" ht="15.75" hidden="1">
      <c r="A29" s="178" t="s">
        <v>515</v>
      </c>
      <c r="B29" s="179" t="s">
        <v>516</v>
      </c>
      <c r="C29" s="180">
        <v>0</v>
      </c>
      <c r="D29" s="181">
        <v>393116.17</v>
      </c>
    </row>
    <row r="30" spans="1:4" s="164" customFormat="1" ht="15.75">
      <c r="A30" s="182"/>
      <c r="B30" s="175" t="s">
        <v>527</v>
      </c>
      <c r="C30" s="176">
        <f>SUM(C19+C23+C28)</f>
        <v>10297000</v>
      </c>
      <c r="D30" s="177">
        <f>SUM(D19+D23+D28)</f>
        <v>8858321.1699999999</v>
      </c>
    </row>
    <row r="31" spans="1:4" s="164" customFormat="1" ht="15.75">
      <c r="A31" s="175" t="s">
        <v>454</v>
      </c>
      <c r="B31" s="175" t="s">
        <v>517</v>
      </c>
      <c r="C31" s="176"/>
      <c r="D31" s="177"/>
    </row>
    <row r="32" spans="1:4" s="164" customFormat="1" ht="15.75">
      <c r="A32" s="175" t="s">
        <v>494</v>
      </c>
      <c r="B32" s="175" t="s">
        <v>518</v>
      </c>
      <c r="C32" s="176">
        <f>SUM(C33+C34+C35)</f>
        <v>10092000</v>
      </c>
      <c r="D32" s="177">
        <f>SUM(D33+D34+D35)</f>
        <v>10091824.120000001</v>
      </c>
    </row>
    <row r="33" spans="1:4" s="164" customFormat="1" ht="15.75" hidden="1">
      <c r="A33" s="178" t="s">
        <v>503</v>
      </c>
      <c r="B33" s="179" t="s">
        <v>528</v>
      </c>
      <c r="C33" s="180">
        <v>7281000</v>
      </c>
      <c r="D33" s="181">
        <v>8999529.9800000004</v>
      </c>
    </row>
    <row r="34" spans="1:4" s="164" customFormat="1" ht="15.75" hidden="1">
      <c r="A34" s="178" t="s">
        <v>504</v>
      </c>
      <c r="B34" s="179" t="s">
        <v>529</v>
      </c>
      <c r="C34" s="180">
        <v>2171000</v>
      </c>
      <c r="D34" s="181">
        <v>863458.46</v>
      </c>
    </row>
    <row r="35" spans="1:4" s="164" customFormat="1" ht="15.75" hidden="1">
      <c r="A35" s="178" t="s">
        <v>505</v>
      </c>
      <c r="B35" s="179" t="s">
        <v>519</v>
      </c>
      <c r="C35" s="180">
        <v>640000</v>
      </c>
      <c r="D35" s="181">
        <v>228835.68</v>
      </c>
    </row>
    <row r="36" spans="1:4" s="164" customFormat="1" ht="15.75">
      <c r="A36" s="175" t="s">
        <v>495</v>
      </c>
      <c r="B36" s="175" t="s">
        <v>521</v>
      </c>
      <c r="C36" s="176">
        <f>SUM(C37+C38+C39)</f>
        <v>205000</v>
      </c>
      <c r="D36" s="177">
        <f>SUM(D37+D38+D39)</f>
        <v>93842.5</v>
      </c>
    </row>
    <row r="37" spans="1:4" s="164" customFormat="1" ht="15.75">
      <c r="A37" s="178" t="s">
        <v>506</v>
      </c>
      <c r="B37" s="179" t="s">
        <v>522</v>
      </c>
      <c r="C37" s="180">
        <v>80000</v>
      </c>
      <c r="D37" s="181">
        <v>25023.7</v>
      </c>
    </row>
    <row r="38" spans="1:4" s="164" customFormat="1" ht="15.75">
      <c r="A38" s="178" t="s">
        <v>507</v>
      </c>
      <c r="B38" s="179" t="s">
        <v>523</v>
      </c>
      <c r="C38" s="180">
        <v>125000</v>
      </c>
      <c r="D38" s="181">
        <v>25022</v>
      </c>
    </row>
    <row r="39" spans="1:4" s="164" customFormat="1" ht="15.75">
      <c r="A39" s="178" t="s">
        <v>508</v>
      </c>
      <c r="B39" s="179" t="s">
        <v>524</v>
      </c>
      <c r="C39" s="180">
        <v>0</v>
      </c>
      <c r="D39" s="181">
        <v>43796.800000000003</v>
      </c>
    </row>
    <row r="40" spans="1:4" s="164" customFormat="1" ht="15.75">
      <c r="A40" s="182"/>
      <c r="B40" s="175" t="s">
        <v>530</v>
      </c>
      <c r="C40" s="176">
        <f>SUM(C32+C36)</f>
        <v>10297000</v>
      </c>
      <c r="D40" s="177">
        <f>SUM(D32+D36)</f>
        <v>10185666.620000001</v>
      </c>
    </row>
    <row r="41" spans="1:4" s="164" customFormat="1" ht="15.75">
      <c r="A41" s="175" t="s">
        <v>514</v>
      </c>
      <c r="B41" s="175" t="s">
        <v>544</v>
      </c>
      <c r="C41" s="176">
        <f>SUM(C42)</f>
        <v>0</v>
      </c>
      <c r="D41" s="177">
        <f>SUM(D42)</f>
        <v>393116.17</v>
      </c>
    </row>
    <row r="42" spans="1:4" s="164" customFormat="1" ht="15.75" hidden="1">
      <c r="A42" s="178" t="s">
        <v>515</v>
      </c>
      <c r="B42" s="179" t="s">
        <v>520</v>
      </c>
      <c r="C42" s="180">
        <v>0</v>
      </c>
      <c r="D42" s="181">
        <v>393116.17</v>
      </c>
    </row>
    <row r="43" spans="1:4" s="164" customFormat="1" ht="15.75">
      <c r="A43" s="182"/>
      <c r="B43" s="175" t="s">
        <v>531</v>
      </c>
      <c r="C43" s="176">
        <f>SUM(C32+C36+C41)</f>
        <v>10297000</v>
      </c>
      <c r="D43" s="177">
        <f>SUM(D32+D36+D41)</f>
        <v>10578782.790000001</v>
      </c>
    </row>
    <row r="44" spans="1:4" s="164" customFormat="1" ht="15.75">
      <c r="A44" s="175"/>
      <c r="B44" s="175" t="s">
        <v>486</v>
      </c>
      <c r="C44" s="176">
        <f>SUM(C30-C43)</f>
        <v>0</v>
      </c>
      <c r="D44" s="177">
        <f>SUM(D27-D43)</f>
        <v>-2113577.790000001</v>
      </c>
    </row>
    <row r="45" spans="1:4">
      <c r="A45" s="1"/>
      <c r="B45" s="1"/>
      <c r="C45" s="2"/>
      <c r="D45" s="2"/>
    </row>
    <row r="52" spans="2:2">
      <c r="B52" s="185" t="s">
        <v>549</v>
      </c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izvršenje 2012.g</vt:lpstr>
      <vt:lpstr>naslovna strana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2013-06-06T08:56:25Z</cp:lastPrinted>
  <dcterms:created xsi:type="dcterms:W3CDTF">2009-02-03T06:31:26Z</dcterms:created>
  <dcterms:modified xsi:type="dcterms:W3CDTF">2013-08-26T05:42:01Z</dcterms:modified>
</cp:coreProperties>
</file>