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naslovna strana" sheetId="1" r:id="rId1"/>
    <sheet name="(prihodi)" sheetId="2" r:id="rId2"/>
    <sheet name="(izdaci)" sheetId="3" r:id="rId3"/>
    <sheet name="Sheet1" sheetId="4" r:id="rId4"/>
    <sheet name="Sheet2" sheetId="5" r:id="rId5"/>
  </sheets>
  <definedNames>
    <definedName name="_xlnm.Print_Titles" localSheetId="2">'(izdaci)'!$5:$8</definedName>
    <definedName name="_xlnm.Print_Titles" localSheetId="1">'(prihodi)'!$1:$5</definedName>
  </definedNames>
  <calcPr fullCalcOnLoad="1"/>
</workbook>
</file>

<file path=xl/sharedStrings.xml><?xml version="1.0" encoding="utf-8"?>
<sst xmlns="http://schemas.openxmlformats.org/spreadsheetml/2006/main" count="722" uniqueCount="427">
  <si>
    <t xml:space="preserve">         EKONOMSKI KOD</t>
  </si>
  <si>
    <t>glavna</t>
  </si>
  <si>
    <t>grupa</t>
  </si>
  <si>
    <t>pod</t>
  </si>
  <si>
    <t>analitika</t>
  </si>
  <si>
    <t>PRIHODI OD POREZA</t>
  </si>
  <si>
    <t>POREZ NA DOHODAK</t>
  </si>
  <si>
    <t>1.1.1.</t>
  </si>
  <si>
    <t>POREZ NA IMOVINU</t>
  </si>
  <si>
    <t>Porez na nasljeđe i poklone</t>
  </si>
  <si>
    <t>PRIHODI OD INDIREKTNIH POREZA</t>
  </si>
  <si>
    <t>Prihodi od indirektnih poreza za općine</t>
  </si>
  <si>
    <t>NEPOREZNI PRIHODI</t>
  </si>
  <si>
    <t>PRIHODI OD NEFINANSIJSKIH JAV.PREDUZ.I FIN.JAV.INSTIT.</t>
  </si>
  <si>
    <t>Prihodi od organizacije manifestacije "Visočko ljeto"</t>
  </si>
  <si>
    <t>Prihodi od iznajmljivanja poslovnih prostora</t>
  </si>
  <si>
    <t>Prihodi od iznajmljivanja opreme</t>
  </si>
  <si>
    <t>Prihodi od kamata na depozite u banci</t>
  </si>
  <si>
    <t>ADMINISTRATIVNE TAKSE</t>
  </si>
  <si>
    <t>Općinske administrativne takse</t>
  </si>
  <si>
    <t>KOMUNALNE TAKSE</t>
  </si>
  <si>
    <t>Takse na isticanje firme</t>
  </si>
  <si>
    <t>OSTALE BUDŽETSKE NAKNADE</t>
  </si>
  <si>
    <t>POSEBNE NAKNADE I TAKSE</t>
  </si>
  <si>
    <t>Naknade za korišćenje podataka premjera i katastra</t>
  </si>
  <si>
    <t>Naknade za upotrebu puteva za vozila pravnih lica</t>
  </si>
  <si>
    <t>Naknade za upotrebu puteva za vozila građana</t>
  </si>
  <si>
    <t>PRIHODI OD PRUŽANJA JAVNIH USLUGA</t>
  </si>
  <si>
    <t>Prihodi od pružanja usluga drugima</t>
  </si>
  <si>
    <t>NOVČANE KAZNE</t>
  </si>
  <si>
    <t>Ostale novčane kazne</t>
  </si>
  <si>
    <t>OD OSTALIH NIVOA VLASTI</t>
  </si>
  <si>
    <t>Primljeni grantovi od ostalih nivoa vlasti</t>
  </si>
  <si>
    <t>UKUPNI PRIHODI</t>
  </si>
  <si>
    <t>Porez na dohodak</t>
  </si>
  <si>
    <t>Prihodi od poreza na doh.fiz.lica od nesamostalne djelatnosti</t>
  </si>
  <si>
    <t>Prihodi od poreza na doh.fiz.lica od samostalne djelatnosti</t>
  </si>
  <si>
    <t>Prihodi od poreza na doh.fiz.lica od imov.i imov.prava</t>
  </si>
  <si>
    <t>Prihodi od poreza na doh.fiz.lica na dobitke od igara na sreću</t>
  </si>
  <si>
    <t>Prihodi od poreza na doh.od dr.samost.djelatnosti....</t>
  </si>
  <si>
    <t>Naknada za uređenje građevinskog zemljišta</t>
  </si>
  <si>
    <t>Naknada po osnovu pogodnosti</t>
  </si>
  <si>
    <t>1.1.1.1.</t>
  </si>
  <si>
    <t>1.1.1.2.</t>
  </si>
  <si>
    <t>1.2.</t>
  </si>
  <si>
    <t>1.2.1.</t>
  </si>
  <si>
    <t>1.2.1.1.</t>
  </si>
  <si>
    <t>1.3.</t>
  </si>
  <si>
    <t>1.3.1.</t>
  </si>
  <si>
    <t>Stalni porezi na imovinu</t>
  </si>
  <si>
    <t>1.3.1.1.</t>
  </si>
  <si>
    <t>Porez na finansijske i kapitalne transakcije</t>
  </si>
  <si>
    <t>Prihodi od indirektnih poreza koji pripadaju Direkciji cesta</t>
  </si>
  <si>
    <t>Poseb.nak.za zaštitu od prir.i dr.nesreća (osn.zbirni iznos neto pl.)</t>
  </si>
  <si>
    <t>Poseb.nak.za zaštitu od prir.i dr.nesreća (osn.zbirni iznos neto prim.)</t>
  </si>
  <si>
    <t>2.1.</t>
  </si>
  <si>
    <t>2.1.1.</t>
  </si>
  <si>
    <t>Prihodi od zemljišne rente i iznajmljivanja</t>
  </si>
  <si>
    <t>2.1.1.1.</t>
  </si>
  <si>
    <t>OSTALI PRIHODI OD IMOVINE</t>
  </si>
  <si>
    <t>Ostali prihodi od finansijske i materijalne imovine</t>
  </si>
  <si>
    <t>2.3.</t>
  </si>
  <si>
    <t>2.3.1.</t>
  </si>
  <si>
    <t>2.3.1.1.</t>
  </si>
  <si>
    <t>Općinske takse</t>
  </si>
  <si>
    <t>2.4.</t>
  </si>
  <si>
    <t>2.4.1.</t>
  </si>
  <si>
    <t>2.4.1.1.</t>
  </si>
  <si>
    <t>Općinske komunalne takse</t>
  </si>
  <si>
    <t>2.5.</t>
  </si>
  <si>
    <t>2.5.1.</t>
  </si>
  <si>
    <t>Općinske naknade</t>
  </si>
  <si>
    <t>2.5.1.1.</t>
  </si>
  <si>
    <t>2.6.</t>
  </si>
  <si>
    <t>2.6.1.</t>
  </si>
  <si>
    <t>Cestovne naknade</t>
  </si>
  <si>
    <t>Posebne naknade</t>
  </si>
  <si>
    <t>2.7.</t>
  </si>
  <si>
    <t>2.7.1.</t>
  </si>
  <si>
    <t>2.7.1.1.</t>
  </si>
  <si>
    <t>2.8.</t>
  </si>
  <si>
    <t>2.8.1.</t>
  </si>
  <si>
    <t>2.8.1.1.</t>
  </si>
  <si>
    <t>Po općinskim propisima</t>
  </si>
  <si>
    <t>TEKUĆE POTPORE</t>
  </si>
  <si>
    <t>3.1.</t>
  </si>
  <si>
    <t>3.1.1.</t>
  </si>
  <si>
    <t>OSTALE NEPLANIRANE UPLATE</t>
  </si>
  <si>
    <t>Ostale neplanirane uplate</t>
  </si>
  <si>
    <t>1.1.</t>
  </si>
  <si>
    <t>Ostali prihodi od nefin.javnih preduzeće</t>
  </si>
  <si>
    <t>Ostali prihodi od imovine</t>
  </si>
  <si>
    <t>2.1.2.</t>
  </si>
  <si>
    <t>2.1.2.1.</t>
  </si>
  <si>
    <t>2.6.1.1.</t>
  </si>
  <si>
    <t>2.6.1.2.</t>
  </si>
  <si>
    <t>2.6.1.3.</t>
  </si>
  <si>
    <t>2.9.</t>
  </si>
  <si>
    <t>2.9.1.</t>
  </si>
  <si>
    <t>2.9.1.1.</t>
  </si>
  <si>
    <t>Posebne naknade i takse</t>
  </si>
  <si>
    <t>Prihodi od poreza na doh.po konačnom obračunu</t>
  </si>
  <si>
    <t>Ostale neplanirane uplate(prihodi po ranijim propisima)</t>
  </si>
  <si>
    <t>1.1.2.</t>
  </si>
  <si>
    <t>1.1.2.1.</t>
  </si>
  <si>
    <t>1.1.3.</t>
  </si>
  <si>
    <t>1.1.3.1.</t>
  </si>
  <si>
    <t>1.2.1.2.</t>
  </si>
  <si>
    <t>1.2.1.3.</t>
  </si>
  <si>
    <t>1.2.1.4.</t>
  </si>
  <si>
    <t>1.2.1.5.</t>
  </si>
  <si>
    <t>1.2.1.6.</t>
  </si>
  <si>
    <t>1.3.2.</t>
  </si>
  <si>
    <t>1.3.2.1.</t>
  </si>
  <si>
    <t>3.1.1.1.</t>
  </si>
  <si>
    <t>Porez na imovinu od fizičkih lica</t>
  </si>
  <si>
    <t>Porez na imovinu od pravnih lica</t>
  </si>
  <si>
    <t>1.1.3.2.</t>
  </si>
  <si>
    <t>Porez na promet nekretnina od pravnih lica</t>
  </si>
  <si>
    <t>Porez na promet nekretnina  od fizičkih lica</t>
  </si>
  <si>
    <t>2.1.2.2.</t>
  </si>
  <si>
    <t>2.1.2.3.</t>
  </si>
  <si>
    <t>Prihodi od finansijske i nematerijalne imovine</t>
  </si>
  <si>
    <t>Prihodi od koncesije</t>
  </si>
  <si>
    <t>2.6.2.</t>
  </si>
  <si>
    <t>2.6.2.1.</t>
  </si>
  <si>
    <t>Naknade za zauzimanje javnih površina</t>
  </si>
  <si>
    <t>Naknada  za zakup javnih površina od kafea,restorana,kioska i pijaca</t>
  </si>
  <si>
    <t xml:space="preserve">Naknada za zauzimanje javnih površina </t>
  </si>
  <si>
    <t>2.7.1.2.</t>
  </si>
  <si>
    <t>Naknada za korišćenje cestovnog zemljišta</t>
  </si>
  <si>
    <t>Naknada za vatrogasnu jedinicu iz premije osig.od požara</t>
  </si>
  <si>
    <t>Naknada iz funkcionalne premije osig. Od autoodgov.za vatrog.jed.</t>
  </si>
  <si>
    <t>Naknade za korišćenje šuma</t>
  </si>
  <si>
    <t>Ostali prihodi od korišćenja šuma</t>
  </si>
  <si>
    <t>Naknada za vršenje usluga iz oblasti premjera i katastra- uknjižba</t>
  </si>
  <si>
    <t>TEKUĆI IZDACI</t>
  </si>
  <si>
    <t>Doprinos poslodavca</t>
  </si>
  <si>
    <t>Putni troškovi</t>
  </si>
  <si>
    <t>Izdaci za energiju</t>
  </si>
  <si>
    <t>1.3.3.</t>
  </si>
  <si>
    <t>Izdaci za komunalne usluge</t>
  </si>
  <si>
    <t>1.3.4.</t>
  </si>
  <si>
    <t>1.3.5.</t>
  </si>
  <si>
    <t>Izdaci za prevoz i gorivo</t>
  </si>
  <si>
    <t>1.3.6.</t>
  </si>
  <si>
    <t>1.3.7.</t>
  </si>
  <si>
    <t>1.3.8.</t>
  </si>
  <si>
    <t>1.4.</t>
  </si>
  <si>
    <t>1.4.1.</t>
  </si>
  <si>
    <t>1.4.2.</t>
  </si>
  <si>
    <t>1.4.4.</t>
  </si>
  <si>
    <t>1.4.5.</t>
  </si>
  <si>
    <t>1.4.3.</t>
  </si>
  <si>
    <t>2.2.</t>
  </si>
  <si>
    <t>Nabavka opreme</t>
  </si>
  <si>
    <t>OPIS</t>
  </si>
  <si>
    <t xml:space="preserve"> I PRIHODI</t>
  </si>
  <si>
    <t>Bruto plaće i naknade</t>
  </si>
  <si>
    <t xml:space="preserve">Bruto plaće </t>
  </si>
  <si>
    <t>Izdaci za meterijal i usluge</t>
  </si>
  <si>
    <t>Izdaci za materijal</t>
  </si>
  <si>
    <t>Izdaci za održavanje</t>
  </si>
  <si>
    <t>izdaci za bankarske i usluge osiguranja</t>
  </si>
  <si>
    <t xml:space="preserve">Izdaci za ugovorene usluge </t>
  </si>
  <si>
    <t>Tekući transferi</t>
  </si>
  <si>
    <t>Transferi drugim nivoima vlasti</t>
  </si>
  <si>
    <t>Transferi pojedincima</t>
  </si>
  <si>
    <t>Transferi neprofitnim organizacijama</t>
  </si>
  <si>
    <t xml:space="preserve">Transferi javnim ustanovama i preduzećima </t>
  </si>
  <si>
    <t>1.5.</t>
  </si>
  <si>
    <t>Nabavka zemljišta</t>
  </si>
  <si>
    <t>Rekonstrukcija i investiciono održavanje</t>
  </si>
  <si>
    <t>TEKUĆA REZERVA</t>
  </si>
  <si>
    <t>UKUPNI IZDACI</t>
  </si>
  <si>
    <t>Izdaci za PDV</t>
  </si>
  <si>
    <t>red.</t>
  </si>
  <si>
    <t>br.</t>
  </si>
  <si>
    <t xml:space="preserve">Ostali prihodi -prodaja  imovine </t>
  </si>
  <si>
    <t>Prihodi od pružanja usluga-učešće u troškovima</t>
  </si>
  <si>
    <t>2.6.3.</t>
  </si>
  <si>
    <t>2.6.3.1.</t>
  </si>
  <si>
    <t>Naknada po osnovu teh.pregleda i dr.komisija</t>
  </si>
  <si>
    <t>razdjel</t>
  </si>
  <si>
    <t>kod potr.</t>
  </si>
  <si>
    <t>jedinice</t>
  </si>
  <si>
    <t>ekonomski</t>
  </si>
  <si>
    <t>kod</t>
  </si>
  <si>
    <t>funkcija</t>
  </si>
  <si>
    <t>Transferi za veterinarsku zaštitu od zaraznih bolesti</t>
  </si>
  <si>
    <t>Povrati pogrešno i više uplaćenih sredstava</t>
  </si>
  <si>
    <t>Sudska izvršenja</t>
  </si>
  <si>
    <t>Poticajna sredstva za poljoprivredu</t>
  </si>
  <si>
    <t>1.1.4.</t>
  </si>
  <si>
    <t>1.2.2.</t>
  </si>
  <si>
    <t>1.2.3.</t>
  </si>
  <si>
    <t>1.2.4.</t>
  </si>
  <si>
    <t>1.2.5.</t>
  </si>
  <si>
    <t>1.2.6.</t>
  </si>
  <si>
    <t>NABAVKA STALNIH SREDSTAVA</t>
  </si>
  <si>
    <t>Ulaganja iz Fonda -prihodi od korišćenja šuma</t>
  </si>
  <si>
    <t>UKUPNI IZDACI POTROŠAČKE JEDINICE 100111</t>
  </si>
  <si>
    <t>UKUPNI IZDACI POTROŠAČKE JEDINICE 100121</t>
  </si>
  <si>
    <t>1.1.5.</t>
  </si>
  <si>
    <t>0750</t>
  </si>
  <si>
    <t>1.1.6.</t>
  </si>
  <si>
    <t>Otkup zemljišta za proširenje infrastrukture</t>
  </si>
  <si>
    <t>Ugovorene usluge</t>
  </si>
  <si>
    <t>Obilježavanje praznika i drugih značajnijih datuma</t>
  </si>
  <si>
    <t>Jednokratne pomoći za školovanje</t>
  </si>
  <si>
    <t>Subvencije za JP RTV Visoko</t>
  </si>
  <si>
    <t>Subvencije za KSC"Mladost"</t>
  </si>
  <si>
    <t>Subvencije za JU Za predškolski odgoj</t>
  </si>
  <si>
    <t>Subvencije za JU Centar za kulturu i edukaciju</t>
  </si>
  <si>
    <t>Subvencije za Dom zdravlja</t>
  </si>
  <si>
    <t xml:space="preserve">Sufinansiranje ulaganja u podršku turizmu 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</si>
  <si>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</si>
  <si>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</si>
  <si>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</si>
  <si>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</si>
  <si>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</si>
  <si>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</si>
  <si>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</si>
  <si>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</si>
  <si>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UKUPNI IZDACI POTROŠAČKE JEDINICE 100131</t>
  </si>
  <si>
    <t>UKUPNI IZDACI POTROŠAČKE JEDINICE 100141</t>
  </si>
  <si>
    <t>UKUPNI IZDACI POTROŠAČKE JEDINICE 100151</t>
  </si>
  <si>
    <t>Transferi mjesnim zajednicama</t>
  </si>
  <si>
    <t>Transferi mjesnim zajednicama za vangradsku javnu rasvjetu</t>
  </si>
  <si>
    <t>UKUPNI IZDACI POTROŠAČKE JEDINICE 100211</t>
  </si>
  <si>
    <t>Podrška projektu deminiranja na području općine</t>
  </si>
  <si>
    <t>UKUPNI IZDACI POTROŠAČKE JEDINICE 10231</t>
  </si>
  <si>
    <t xml:space="preserve"> I -1.OPĆINSKI  NAČELNIK</t>
  </si>
  <si>
    <t>II JAVNA USTANOVA CENTAR ZA SOCIJALNI RAD</t>
  </si>
  <si>
    <t>UKUPNI IZDACI JAVNE USTANOVE CENTAR ZA SOCIJALNI RAD</t>
  </si>
  <si>
    <t xml:space="preserve">Naknade uposlenim </t>
  </si>
  <si>
    <t>III PRAVOBRANILAŠTVO OPĆINE</t>
  </si>
  <si>
    <t>UKUPNI IZDACI OPĆINSKOG PRAVOBRANILAŠTVA</t>
  </si>
  <si>
    <t>Transfer za spomen obilježja i mezarja</t>
  </si>
  <si>
    <t>Transfer za ustanove za djecu sa posebnim potrebama</t>
  </si>
  <si>
    <t>A</t>
  </si>
  <si>
    <t>B</t>
  </si>
  <si>
    <t>sredstva od posebnih nakanada za zaštitu i spašavanje</t>
  </si>
  <si>
    <t>PRENESENA BUDŽETSKA SREDSTVA (1+2)</t>
  </si>
  <si>
    <t xml:space="preserve">UKUPAN BUDŽET </t>
  </si>
  <si>
    <t>614500</t>
  </si>
  <si>
    <t>Prihodi od učešća u dobiti JP</t>
  </si>
  <si>
    <t>3.1.1.2.</t>
  </si>
  <si>
    <t>Transferi za klubove vijećnika u OV</t>
  </si>
  <si>
    <t>1.4.6.</t>
  </si>
  <si>
    <t>Povrati više ili pogrešno uplaćenih sredstava</t>
  </si>
  <si>
    <t>Izdaci za održavanje (Program tekućeg održavanja)</t>
  </si>
  <si>
    <t>Transfer za udruženja boračkih populacija</t>
  </si>
  <si>
    <t>Izdaci za naknade vijećnicima</t>
  </si>
  <si>
    <t>Izdaci za komunalne usluge (Program komunalnih djelatnosti)</t>
  </si>
  <si>
    <t>1.1.7.</t>
  </si>
  <si>
    <t xml:space="preserve">Izdaci za usluge nadzora </t>
  </si>
  <si>
    <t>Transferi za interventne radove u mjesnim zajednicama</t>
  </si>
  <si>
    <t>Naknada za protivpožarnu zaštitu</t>
  </si>
  <si>
    <t>Oprema za prof.i dobrovoljnu VJ iz sredstava protivpožarnih naknada</t>
  </si>
  <si>
    <t>Transferi za Dobrovoljnu vatrogasnu jedinicu</t>
  </si>
  <si>
    <t>Socijalna davanja iz sredstava Zeničko-dobojskog kantona</t>
  </si>
  <si>
    <t>Izdaci za naknade članovima Izborne komisije</t>
  </si>
  <si>
    <t>Izdaci za održavanje sistema kvaliteta</t>
  </si>
  <si>
    <t>1.3.9.</t>
  </si>
  <si>
    <t>1.1.8.</t>
  </si>
  <si>
    <t>Izdaci za deponovanje otpada (RD Moščanica)</t>
  </si>
  <si>
    <t>Izdaci za prevoz na deponiju Moščanica</t>
  </si>
  <si>
    <t>Stipendije studentima iz Budžeta ZDK</t>
  </si>
  <si>
    <t>Transfer za alternativni smještaj iz Budžeta ZDK</t>
  </si>
  <si>
    <t>Stalna i povremena socijalna davanja iz Budžeta općine Visoko</t>
  </si>
  <si>
    <t>1.5.1.</t>
  </si>
  <si>
    <t xml:space="preserve">Izdaci za održavanje manifestacije "Visočko ljeto" </t>
  </si>
  <si>
    <t>Izdaci za javnu rasvjetu</t>
  </si>
  <si>
    <t>1.2.18.</t>
  </si>
  <si>
    <t>Izdaci za kamate</t>
  </si>
  <si>
    <t>Izdaci za kamate po kreditu za infrastrukturu</t>
  </si>
  <si>
    <t>Izdaci za otplatu kredita za infrastrukturu</t>
  </si>
  <si>
    <t>IZDACI ZA OTPLATU KREDITA ZA INFRASTRUKTURU</t>
  </si>
  <si>
    <t>Transferi iz Kantona za korisnike Centra za socijalni rad</t>
  </si>
  <si>
    <t>Sufinansiranje donatorskih projekata</t>
  </si>
  <si>
    <t>1.4.7.</t>
  </si>
  <si>
    <t xml:space="preserve">Pomoći pripadnicima boračkih populacija iz Budžeta ZDK </t>
  </si>
  <si>
    <t>2.6.4.</t>
  </si>
  <si>
    <t>2.6.4.1.</t>
  </si>
  <si>
    <t>2.6.4.2.</t>
  </si>
  <si>
    <t>Ostale naknade</t>
  </si>
  <si>
    <t>Naknada za izgradnju i održavanje javnih skloništa</t>
  </si>
  <si>
    <t>1.1.1.3.</t>
  </si>
  <si>
    <t>Porez na imovinu za motorna vozila</t>
  </si>
  <si>
    <t xml:space="preserve"> I -2.SLUŽBA ZA POSLOVE OPĆINSKOG  NAČELNIKA</t>
  </si>
  <si>
    <t>I-3.SLUŽBA ZA FINANSIJE, PRIVREDU I LOKALNI EKONOMSKI  RAZVOJ</t>
  </si>
  <si>
    <t>I-4.SLUŽBA ZA URBANIZAM, STAMBENO-KOMUNALNE POSLOVE I KATASTAR NEKRETNINA</t>
  </si>
  <si>
    <t>I-5.SLUŽBA ZA DRUŠTVENE DJELATNOSTI I BORAČKO-INVALIDSKU ZAŠTITU</t>
  </si>
  <si>
    <t>I-6.SLUŽBA ZA OPĆU UPRAVU I INSPEKCIJSKE POSLOVE</t>
  </si>
  <si>
    <t>I-7.SLUŽBA ZA POSLOVE OPĆINSKOG VIJEĆA</t>
  </si>
  <si>
    <t>1.1.9.</t>
  </si>
  <si>
    <t xml:space="preserve">Izdaci iz Fonda zaštite okoline ZDK (Program Fonda zaštite okoline ZDK)  </t>
  </si>
  <si>
    <t>Naknada za zaštitu okoline</t>
  </si>
  <si>
    <t>Sufinansiranje energetskog pregleda i certificiranja u svrhu utopljavanja objekata</t>
  </si>
  <si>
    <t>Realizacija projekta GOLD</t>
  </si>
  <si>
    <t>Podrška takmičarskom sportu (pojedinci)</t>
  </si>
  <si>
    <t>1.2.19.</t>
  </si>
  <si>
    <t>1.2.20.</t>
  </si>
  <si>
    <t>1.2.21.</t>
  </si>
  <si>
    <t>1.2.22.</t>
  </si>
  <si>
    <t>1.2.23.</t>
  </si>
  <si>
    <t>Transfer za vannastavne aktivnosti</t>
  </si>
  <si>
    <t>Vansudske nagodbe</t>
  </si>
  <si>
    <t xml:space="preserve">Certificiranje gradova i općina s povoljnim poslovnim okruženjem  </t>
  </si>
  <si>
    <t>Naknada za korišćenje građ.zemljišta i komunalna naknada</t>
  </si>
  <si>
    <t>UKUPNO BUDŽETSKA SREDSTVA</t>
  </si>
  <si>
    <t>Projekti po javnom pozivu za NVO</t>
  </si>
  <si>
    <t>Transfer za sufinansiranje projekata međunarodnih organizacija (projekat LOD)</t>
  </si>
  <si>
    <t>Nabavka materijala posebnih namjena zaštite i spašavanja</t>
  </si>
  <si>
    <t>Interventne i preventivne mjere zaštite od posljedica prirodnih nesreća</t>
  </si>
  <si>
    <t xml:space="preserve">Transferi za sanaciju šteta </t>
  </si>
  <si>
    <t xml:space="preserve">Nabavka opreme </t>
  </si>
  <si>
    <t>1.1.10.</t>
  </si>
  <si>
    <t xml:space="preserve">Izdaci za rad komisija (teh.pregled,proc.prom.vrij.nekretnina i legalizacija) </t>
  </si>
  <si>
    <t>Projektna i planska dokumentacija</t>
  </si>
  <si>
    <t>Podrška projektima viših nivoa vlasti</t>
  </si>
  <si>
    <t>Sudska izvršenja i vansudske nagodbe</t>
  </si>
  <si>
    <t>Transferi za poticaje poljoprivredi i subvencije privrednicima</t>
  </si>
  <si>
    <t>1.1.11.</t>
  </si>
  <si>
    <t>Izdaci za bankarske i usluge osiguranja</t>
  </si>
  <si>
    <t>Podrška biznisu, privrednicima i obrtnicima</t>
  </si>
  <si>
    <t>1.2.15.</t>
  </si>
  <si>
    <t>1.2.16.</t>
  </si>
  <si>
    <t>1.2.17.</t>
  </si>
  <si>
    <t>Izdaci za usluge osiguranja</t>
  </si>
  <si>
    <t>I-8.SLUŽBA CIVILNE ZAŠTITE</t>
  </si>
  <si>
    <t>Subvencija za JU Gradska biblioteka</t>
  </si>
  <si>
    <t>Subvencija za JU Zavičajni muzej</t>
  </si>
  <si>
    <t>Transfer za manifestacije iz oblasti sporta i kulture</t>
  </si>
  <si>
    <t>Transfer za interventna djelovanja iz oblasti društvenih djelatnosti</t>
  </si>
  <si>
    <t>Transfer za pomoć vjerskim zajednicama</t>
  </si>
  <si>
    <t>1.2.24.</t>
  </si>
  <si>
    <t>Stipendije za nadarene studente</t>
  </si>
  <si>
    <t>2.1.3.</t>
  </si>
  <si>
    <t>2.1.3.1.</t>
  </si>
  <si>
    <t>2.2.1.</t>
  </si>
  <si>
    <t>2.2.1.1.</t>
  </si>
  <si>
    <t>2.2.2.</t>
  </si>
  <si>
    <t>2.2.2.1</t>
  </si>
  <si>
    <t>2.5.1.2.</t>
  </si>
  <si>
    <t>2.5.1.3.</t>
  </si>
  <si>
    <t>2.5.1.4.</t>
  </si>
  <si>
    <t>2.5.2.</t>
  </si>
  <si>
    <t>2.5.2.1.</t>
  </si>
  <si>
    <t>2.5.3.</t>
  </si>
  <si>
    <t>2.5.3.1.</t>
  </si>
  <si>
    <t>2.5.4.</t>
  </si>
  <si>
    <t>2.5.4.1.</t>
  </si>
  <si>
    <t>2.5.4.2.</t>
  </si>
  <si>
    <t>2.6.2.2.</t>
  </si>
  <si>
    <t>2.6.2.3.</t>
  </si>
  <si>
    <t>2.6.4.3.</t>
  </si>
  <si>
    <t>2.6.4.4.</t>
  </si>
  <si>
    <t>3.</t>
  </si>
  <si>
    <t>1.2.25.</t>
  </si>
  <si>
    <t xml:space="preserve">          BOSNA  I  HERCEGOVINA</t>
  </si>
  <si>
    <t xml:space="preserve">          FEDERACIJA  BOSNE  I  HERCEGOVINE</t>
  </si>
  <si>
    <t xml:space="preserve">          ZENIČKO - DOBOJSKI  KANTON</t>
  </si>
  <si>
    <t xml:space="preserve">          OPĆINA  VISOKO</t>
  </si>
  <si>
    <t xml:space="preserve">          OPĆINSKO  VIJEĆE  VISOKO</t>
  </si>
  <si>
    <t>Prihodi od iznajmljivanja ostale imovine (instalirane infrastrukturne mreže)</t>
  </si>
  <si>
    <t>Sufinansiranje utopljavanja objekata</t>
  </si>
  <si>
    <t>Projektna dokumentacija i revizija projektne dokumentacije</t>
  </si>
  <si>
    <t>1.1.12.</t>
  </si>
  <si>
    <t xml:space="preserve">Izdaci za vodoistražne radove  </t>
  </si>
  <si>
    <t xml:space="preserve">Investicijska  ulaganja u infrastrukturu </t>
  </si>
  <si>
    <t>Investicijska ulaganja u vodovodnu i kanaliz.infrastrukturu</t>
  </si>
  <si>
    <t>Investicijska ulaganja u infrastrukturu javne rasvjete</t>
  </si>
  <si>
    <t>1.2.26.</t>
  </si>
  <si>
    <t>Subvencija za ustanove kulture BiH</t>
  </si>
  <si>
    <t>Nabavka ostalih stalnih sredstava u obliku prava</t>
  </si>
  <si>
    <t>Izdaci za provođenje izbora</t>
  </si>
  <si>
    <t>Projektna dokumentacija, regulacioni planovi i ostala sredstva u obliku prava</t>
  </si>
  <si>
    <t>1.3.10.</t>
  </si>
  <si>
    <t xml:space="preserve">sredstva fonda zaštite okoline </t>
  </si>
  <si>
    <t>sredstva od naknada za izgradnju i održavanje javnih skloništa</t>
  </si>
  <si>
    <t>Subvencija za prevoz đaka i studenata</t>
  </si>
  <si>
    <t>Projektna dokumentacija za izgradnju skloništa</t>
  </si>
  <si>
    <t>.0111</t>
  </si>
  <si>
    <t>.0491</t>
  </si>
  <si>
    <t>.0661</t>
  </si>
  <si>
    <t>.0861</t>
  </si>
  <si>
    <t>.0761</t>
  </si>
  <si>
    <t>.0421</t>
  </si>
  <si>
    <t>.0112</t>
  </si>
  <si>
    <t>.0331</t>
  </si>
  <si>
    <t>.0422</t>
  </si>
  <si>
    <t>.0641</t>
  </si>
  <si>
    <t>.0511</t>
  </si>
  <si>
    <t>.0561</t>
  </si>
  <si>
    <t>.0631</t>
  </si>
  <si>
    <t>.0474</t>
  </si>
  <si>
    <t>.0961</t>
  </si>
  <si>
    <t>.0941</t>
  </si>
  <si>
    <t>.0951</t>
  </si>
  <si>
    <t>.0811</t>
  </si>
  <si>
    <t>.0821</t>
  </si>
  <si>
    <t>.0161</t>
  </si>
  <si>
    <t>.0831</t>
  </si>
  <si>
    <t>.0911</t>
  </si>
  <si>
    <t>.0473</t>
  </si>
  <si>
    <t>.0841</t>
  </si>
  <si>
    <t>.0133</t>
  </si>
  <si>
    <t>.0321</t>
  </si>
  <si>
    <t>1.2.27.</t>
  </si>
  <si>
    <t xml:space="preserve">Sufinansiranje takmičarskog ligaškog sporta (RK i NK Bosna)  </t>
  </si>
  <si>
    <t xml:space="preserve">Podrška za ostale sportske aktivnosti i takmičenja   </t>
  </si>
  <si>
    <t>1.2.28.</t>
  </si>
  <si>
    <t>Transfer za UG koja okupljaju osobe sa invaliditetom</t>
  </si>
  <si>
    <t>Transfer za UG "Dijabet"</t>
  </si>
  <si>
    <t>1.2.29.</t>
  </si>
  <si>
    <t>Transfer za pomoć u izgradnji OŠ "Mula Mustafa Bašeskija" D.Moštre</t>
  </si>
  <si>
    <t>Ttransferi za volonterski rad u JU i JP</t>
  </si>
  <si>
    <t>II  SINTETIČKI PREGLED IZDATAKA</t>
  </si>
  <si>
    <t xml:space="preserve">BUDŽET ZA 2016.godinu   </t>
  </si>
  <si>
    <t>procenat</t>
  </si>
  <si>
    <t>izvršenja</t>
  </si>
  <si>
    <t xml:space="preserve">                            IZVJEŠTAJ O IZVRŠENJU BUDŽETA ZA PERIOD</t>
  </si>
  <si>
    <t xml:space="preserve">IZVRŠENO  </t>
  </si>
  <si>
    <t>01.01.-31.12.2016.g</t>
  </si>
  <si>
    <t>Transferi za volonterski rad u Općini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</si>
</sst>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"/>
    <numFmt numFmtId="165" formatCode="#,##0.000"/>
    <numFmt numFmtId="166" formatCode="#,##0.0000"/>
    <numFmt numFmtId="167" formatCode="0.000"/>
    <numFmt numFmtId="168" formatCode="[$-41A]dd\.\ mmmm\ yyyy"/>
    <numFmt numFmtId="169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9"/>
      <name val="Times New Roman"/>
      <family val="1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0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NumberFormat="1" applyFont="1" applyAlignment="1">
      <alignment/>
    </xf>
    <xf numFmtId="0" fontId="56" fillId="0" borderId="0" xfId="0" applyNumberFormat="1" applyFont="1" applyAlignment="1">
      <alignment horizontal="center"/>
    </xf>
    <xf numFmtId="0" fontId="57" fillId="28" borderId="10" xfId="41" applyNumberFormat="1" applyFont="1" applyBorder="1" applyAlignment="1">
      <alignment/>
    </xf>
    <xf numFmtId="0" fontId="51" fillId="0" borderId="0" xfId="0" applyNumberFormat="1" applyFont="1" applyAlignment="1">
      <alignment/>
    </xf>
    <xf numFmtId="0" fontId="58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28" borderId="12" xfId="41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57" fillId="28" borderId="13" xfId="41" applyNumberFormat="1" applyFont="1" applyBorder="1" applyAlignment="1">
      <alignment/>
    </xf>
    <xf numFmtId="0" fontId="0" fillId="0" borderId="0" xfId="0" applyAlignment="1">
      <alignment horizontal="right"/>
    </xf>
    <xf numFmtId="0" fontId="57" fillId="28" borderId="14" xfId="41" applyNumberFormat="1" applyFont="1" applyBorder="1" applyAlignment="1">
      <alignment horizontal="left"/>
    </xf>
    <xf numFmtId="0" fontId="57" fillId="28" borderId="15" xfId="41" applyNumberFormat="1" applyFont="1" applyBorder="1" applyAlignment="1">
      <alignment/>
    </xf>
    <xf numFmtId="0" fontId="57" fillId="28" borderId="12" xfId="41" applyNumberFormat="1" applyFont="1" applyBorder="1" applyAlignment="1">
      <alignment horizontal="right"/>
    </xf>
    <xf numFmtId="0" fontId="57" fillId="28" borderId="12" xfId="41" applyNumberFormat="1" applyFont="1" applyBorder="1" applyAlignment="1">
      <alignment/>
    </xf>
    <xf numFmtId="0" fontId="57" fillId="28" borderId="16" xfId="41" applyNumberFormat="1" applyFont="1" applyBorder="1" applyAlignment="1">
      <alignment horizontal="right"/>
    </xf>
    <xf numFmtId="0" fontId="57" fillId="28" borderId="16" xfId="41" applyNumberFormat="1" applyFont="1" applyBorder="1" applyAlignment="1">
      <alignment/>
    </xf>
    <xf numFmtId="0" fontId="57" fillId="28" borderId="17" xfId="41" applyNumberFormat="1" applyFont="1" applyBorder="1" applyAlignment="1">
      <alignment/>
    </xf>
    <xf numFmtId="0" fontId="57" fillId="28" borderId="17" xfId="41" applyNumberFormat="1" applyFont="1" applyBorder="1" applyAlignment="1">
      <alignment horizontal="right"/>
    </xf>
    <xf numFmtId="0" fontId="57" fillId="28" borderId="17" xfId="41" applyNumberFormat="1" applyFont="1" applyBorder="1" applyAlignment="1">
      <alignment horizontal="center"/>
    </xf>
    <xf numFmtId="0" fontId="57" fillId="28" borderId="10" xfId="41" applyNumberFormat="1" applyFont="1" applyBorder="1" applyAlignment="1">
      <alignment horizontal="center"/>
    </xf>
    <xf numFmtId="0" fontId="57" fillId="28" borderId="10" xfId="41" applyNumberFormat="1" applyFont="1" applyBorder="1" applyAlignment="1">
      <alignment horizontal="right"/>
    </xf>
    <xf numFmtId="0" fontId="52" fillId="0" borderId="17" xfId="0" applyNumberFormat="1" applyFont="1" applyBorder="1" applyAlignment="1">
      <alignment/>
    </xf>
    <xf numFmtId="0" fontId="52" fillId="0" borderId="17" xfId="0" applyNumberFormat="1" applyFont="1" applyBorder="1" applyAlignment="1">
      <alignment horizontal="right"/>
    </xf>
    <xf numFmtId="0" fontId="53" fillId="0" borderId="11" xfId="0" applyNumberFormat="1" applyFont="1" applyBorder="1" applyAlignment="1">
      <alignment/>
    </xf>
    <xf numFmtId="0" fontId="53" fillId="0" borderId="11" xfId="0" applyNumberFormat="1" applyFont="1" applyBorder="1" applyAlignment="1">
      <alignment horizontal="right"/>
    </xf>
    <xf numFmtId="0" fontId="51" fillId="0" borderId="11" xfId="0" applyNumberFormat="1" applyFont="1" applyBorder="1" applyAlignment="1">
      <alignment/>
    </xf>
    <xf numFmtId="0" fontId="51" fillId="0" borderId="11" xfId="0" applyNumberFormat="1" applyFont="1" applyBorder="1" applyAlignment="1">
      <alignment horizontal="right"/>
    </xf>
    <xf numFmtId="0" fontId="53" fillId="0" borderId="17" xfId="0" applyNumberFormat="1" applyFont="1" applyBorder="1" applyAlignment="1">
      <alignment/>
    </xf>
    <xf numFmtId="0" fontId="53" fillId="0" borderId="17" xfId="0" applyNumberFormat="1" applyFont="1" applyBorder="1" applyAlignment="1">
      <alignment horizontal="right"/>
    </xf>
    <xf numFmtId="0" fontId="51" fillId="0" borderId="12" xfId="0" applyNumberFormat="1" applyFont="1" applyBorder="1" applyAlignment="1">
      <alignment/>
    </xf>
    <xf numFmtId="0" fontId="51" fillId="0" borderId="12" xfId="0" applyNumberFormat="1" applyFont="1" applyBorder="1" applyAlignment="1">
      <alignment horizontal="right"/>
    </xf>
    <xf numFmtId="0" fontId="51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 horizontal="right"/>
    </xf>
    <xf numFmtId="0" fontId="51" fillId="0" borderId="0" xfId="0" applyNumberFormat="1" applyFont="1" applyAlignment="1">
      <alignment horizontal="right"/>
    </xf>
    <xf numFmtId="0" fontId="54" fillId="0" borderId="0" xfId="0" applyNumberFormat="1" applyFont="1" applyAlignment="1">
      <alignment/>
    </xf>
    <xf numFmtId="0" fontId="54" fillId="0" borderId="0" xfId="0" applyNumberFormat="1" applyFont="1" applyAlignment="1">
      <alignment horizontal="right"/>
    </xf>
    <xf numFmtId="3" fontId="60" fillId="28" borderId="12" xfId="41" applyNumberFormat="1" applyFont="1" applyBorder="1" applyAlignment="1">
      <alignment horizontal="center"/>
    </xf>
    <xf numFmtId="3" fontId="60" fillId="28" borderId="16" xfId="41" applyNumberFormat="1" applyFont="1" applyBorder="1" applyAlignment="1">
      <alignment horizontal="center" wrapText="1"/>
    </xf>
    <xf numFmtId="3" fontId="60" fillId="28" borderId="16" xfId="41" applyNumberFormat="1" applyFont="1" applyBorder="1" applyAlignment="1">
      <alignment horizontal="center"/>
    </xf>
    <xf numFmtId="0" fontId="62" fillId="33" borderId="0" xfId="0" applyNumberFormat="1" applyFont="1" applyFill="1" applyAlignment="1">
      <alignment/>
    </xf>
    <xf numFmtId="3" fontId="60" fillId="28" borderId="17" xfId="41" applyNumberFormat="1" applyFont="1" applyBorder="1" applyAlignment="1">
      <alignment horizontal="center" wrapText="1"/>
    </xf>
    <xf numFmtId="3" fontId="60" fillId="28" borderId="11" xfId="41" applyNumberFormat="1" applyFont="1" applyBorder="1" applyAlignment="1">
      <alignment horizontal="center"/>
    </xf>
    <xf numFmtId="3" fontId="60" fillId="28" borderId="10" xfId="41" applyNumberFormat="1" applyFont="1" applyBorder="1" applyAlignment="1">
      <alignment horizontal="center"/>
    </xf>
    <xf numFmtId="3" fontId="60" fillId="28" borderId="10" xfId="41" applyNumberFormat="1" applyFont="1" applyBorder="1" applyAlignment="1">
      <alignment/>
    </xf>
    <xf numFmtId="3" fontId="63" fillId="0" borderId="17" xfId="0" applyNumberFormat="1" applyFont="1" applyBorder="1" applyAlignment="1">
      <alignment/>
    </xf>
    <xf numFmtId="4" fontId="63" fillId="0" borderId="17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right"/>
    </xf>
    <xf numFmtId="4" fontId="58" fillId="0" borderId="11" xfId="0" applyNumberFormat="1" applyFont="1" applyBorder="1" applyAlignment="1">
      <alignment horizontal="right"/>
    </xf>
    <xf numFmtId="3" fontId="62" fillId="0" borderId="11" xfId="0" applyNumberFormat="1" applyFont="1" applyBorder="1" applyAlignment="1">
      <alignment/>
    </xf>
    <xf numFmtId="4" fontId="62" fillId="0" borderId="11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4" fontId="58" fillId="0" borderId="17" xfId="0" applyNumberFormat="1" applyFont="1" applyBorder="1" applyAlignment="1">
      <alignment/>
    </xf>
    <xf numFmtId="3" fontId="62" fillId="0" borderId="12" xfId="0" applyNumberFormat="1" applyFont="1" applyBorder="1" applyAlignment="1">
      <alignment/>
    </xf>
    <xf numFmtId="4" fontId="62" fillId="0" borderId="12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60" fillId="28" borderId="16" xfId="41" applyNumberFormat="1" applyFont="1" applyBorder="1" applyAlignment="1">
      <alignment/>
    </xf>
    <xf numFmtId="0" fontId="60" fillId="28" borderId="18" xfId="41" applyNumberFormat="1" applyFont="1" applyBorder="1" applyAlignment="1">
      <alignment/>
    </xf>
    <xf numFmtId="0" fontId="60" fillId="28" borderId="17" xfId="41" applyNumberFormat="1" applyFont="1" applyBorder="1" applyAlignment="1">
      <alignment/>
    </xf>
    <xf numFmtId="0" fontId="60" fillId="28" borderId="10" xfId="41" applyNumberFormat="1" applyFont="1" applyBorder="1" applyAlignment="1">
      <alignment horizontal="center"/>
    </xf>
    <xf numFmtId="0" fontId="60" fillId="28" borderId="10" xfId="41" applyNumberFormat="1" applyFont="1" applyBorder="1" applyAlignment="1">
      <alignment/>
    </xf>
    <xf numFmtId="0" fontId="63" fillId="0" borderId="17" xfId="0" applyNumberFormat="1" applyFont="1" applyBorder="1" applyAlignment="1">
      <alignment/>
    </xf>
    <xf numFmtId="0" fontId="62" fillId="0" borderId="11" xfId="0" applyNumberFormat="1" applyFont="1" applyBorder="1" applyAlignment="1">
      <alignment/>
    </xf>
    <xf numFmtId="0" fontId="63" fillId="0" borderId="11" xfId="0" applyNumberFormat="1" applyFont="1" applyBorder="1" applyAlignment="1">
      <alignment/>
    </xf>
    <xf numFmtId="0" fontId="58" fillId="0" borderId="17" xfId="0" applyNumberFormat="1" applyFont="1" applyBorder="1" applyAlignment="1">
      <alignment/>
    </xf>
    <xf numFmtId="0" fontId="62" fillId="0" borderId="12" xfId="0" applyNumberFormat="1" applyFont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62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4" fontId="60" fillId="28" borderId="12" xfId="41" applyNumberFormat="1" applyFont="1" applyBorder="1" applyAlignment="1">
      <alignment horizontal="center"/>
    </xf>
    <xf numFmtId="4" fontId="60" fillId="28" borderId="16" xfId="41" applyNumberFormat="1" applyFont="1" applyBorder="1" applyAlignment="1">
      <alignment horizontal="center" wrapText="1"/>
    </xf>
    <xf numFmtId="4" fontId="60" fillId="28" borderId="16" xfId="41" applyNumberFormat="1" applyFont="1" applyBorder="1" applyAlignment="1">
      <alignment horizontal="center"/>
    </xf>
    <xf numFmtId="4" fontId="60" fillId="28" borderId="17" xfId="41" applyNumberFormat="1" applyFont="1" applyBorder="1" applyAlignment="1">
      <alignment horizontal="center" wrapText="1"/>
    </xf>
    <xf numFmtId="4" fontId="60" fillId="28" borderId="10" xfId="41" applyNumberFormat="1" applyFont="1" applyBorder="1" applyAlignment="1">
      <alignment/>
    </xf>
    <xf numFmtId="4" fontId="62" fillId="0" borderId="0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NumberFormat="1" applyFont="1" applyAlignment="1">
      <alignment horizontal="center"/>
    </xf>
    <xf numFmtId="0" fontId="59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28" borderId="13" xfId="41" applyNumberFormat="1" applyFont="1" applyBorder="1" applyAlignment="1">
      <alignment/>
    </xf>
    <xf numFmtId="3" fontId="60" fillId="28" borderId="13" xfId="41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0" fontId="62" fillId="0" borderId="11" xfId="0" applyNumberFormat="1" applyFont="1" applyBorder="1" applyAlignment="1">
      <alignment horizontal="left"/>
    </xf>
    <xf numFmtId="0" fontId="59" fillId="0" borderId="0" xfId="0" applyNumberFormat="1" applyFont="1" applyAlignment="1">
      <alignment horizontal="center"/>
    </xf>
    <xf numFmtId="0" fontId="54" fillId="0" borderId="0" xfId="0" applyNumberFormat="1" applyFont="1" applyAlignment="1">
      <alignment/>
    </xf>
    <xf numFmtId="0" fontId="54" fillId="0" borderId="0" xfId="0" applyNumberFormat="1" applyFont="1" applyAlignment="1">
      <alignment horizontal="right"/>
    </xf>
    <xf numFmtId="0" fontId="57" fillId="28" borderId="12" xfId="41" applyNumberFormat="1" applyFont="1" applyBorder="1" applyAlignment="1">
      <alignment horizontal="left"/>
    </xf>
    <xf numFmtId="0" fontId="57" fillId="28" borderId="19" xfId="41" applyNumberFormat="1" applyFont="1" applyBorder="1" applyAlignment="1">
      <alignment horizontal="right"/>
    </xf>
    <xf numFmtId="0" fontId="57" fillId="28" borderId="20" xfId="41" applyNumberFormat="1" applyFont="1" applyBorder="1" applyAlignment="1">
      <alignment horizontal="right"/>
    </xf>
    <xf numFmtId="1" fontId="51" fillId="0" borderId="11" xfId="0" applyNumberFormat="1" applyFont="1" applyBorder="1" applyAlignment="1">
      <alignment horizontal="center"/>
    </xf>
    <xf numFmtId="1" fontId="53" fillId="0" borderId="11" xfId="0" applyNumberFormat="1" applyFont="1" applyBorder="1" applyAlignment="1">
      <alignment horizontal="center"/>
    </xf>
    <xf numFmtId="0" fontId="52" fillId="0" borderId="17" xfId="0" applyNumberFormat="1" applyFont="1" applyBorder="1" applyAlignment="1">
      <alignment horizontal="center"/>
    </xf>
    <xf numFmtId="0" fontId="53" fillId="0" borderId="11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0" fontId="57" fillId="28" borderId="11" xfId="41" applyNumberFormat="1" applyFont="1" applyBorder="1" applyAlignment="1">
      <alignment/>
    </xf>
    <xf numFmtId="0" fontId="57" fillId="28" borderId="13" xfId="41" applyNumberFormat="1" applyFont="1" applyBorder="1" applyAlignment="1">
      <alignment horizontal="right"/>
    </xf>
    <xf numFmtId="4" fontId="59" fillId="0" borderId="0" xfId="0" applyNumberFormat="1" applyFont="1" applyAlignment="1">
      <alignment/>
    </xf>
    <xf numFmtId="4" fontId="60" fillId="28" borderId="13" xfId="41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0" fontId="57" fillId="28" borderId="11" xfId="41" applyNumberFormat="1" applyFont="1" applyBorder="1" applyAlignment="1">
      <alignment horizontal="center"/>
    </xf>
    <xf numFmtId="0" fontId="60" fillId="28" borderId="11" xfId="41" applyNumberFormat="1" applyFont="1" applyBorder="1" applyAlignment="1">
      <alignment horizontal="center"/>
    </xf>
    <xf numFmtId="4" fontId="64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5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50" zoomScaleNormal="150" zoomScalePageLayoutView="0" workbookViewId="0" topLeftCell="A7">
      <selection activeCell="B16" sqref="B16"/>
    </sheetView>
  </sheetViews>
  <sheetFormatPr defaultColWidth="9.140625" defaultRowHeight="15"/>
  <cols>
    <col min="1" max="1" width="6.140625" style="0" customWidth="1"/>
    <col min="2" max="2" width="56.8515625" style="0" customWidth="1"/>
    <col min="3" max="3" width="22.8515625" style="0" customWidth="1"/>
    <col min="4" max="4" width="10.57421875" style="0" customWidth="1"/>
  </cols>
  <sheetData>
    <row r="1" spans="3:4" ht="15">
      <c r="C1" s="12"/>
      <c r="D1" s="11"/>
    </row>
    <row r="2" ht="15">
      <c r="A2" t="s">
        <v>361</v>
      </c>
    </row>
    <row r="3" ht="15">
      <c r="A3" t="s">
        <v>362</v>
      </c>
    </row>
    <row r="4" ht="15">
      <c r="A4" t="s">
        <v>363</v>
      </c>
    </row>
    <row r="5" ht="15">
      <c r="A5" t="s">
        <v>364</v>
      </c>
    </row>
    <row r="7" ht="15">
      <c r="A7" t="s">
        <v>365</v>
      </c>
    </row>
    <row r="24" ht="21">
      <c r="B24" s="17" t="s">
        <v>423</v>
      </c>
    </row>
    <row r="25" spans="1:2" ht="21">
      <c r="A25" s="18"/>
      <c r="B25" s="18" t="s">
        <v>425</v>
      </c>
    </row>
    <row r="44" ht="15">
      <c r="B44" s="20"/>
    </row>
    <row r="48" ht="15">
      <c r="B48">
        <v>1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="130" zoomScaleNormal="130" workbookViewId="0" topLeftCell="A75">
      <selection activeCell="D105" sqref="D105"/>
    </sheetView>
  </sheetViews>
  <sheetFormatPr defaultColWidth="9.140625" defaultRowHeight="15"/>
  <cols>
    <col min="1" max="1" width="6.8515625" style="45" customWidth="1"/>
    <col min="2" max="2" width="6.7109375" style="45" customWidth="1"/>
    <col min="3" max="3" width="7.8515625" style="45" customWidth="1"/>
    <col min="4" max="4" width="6.57421875" style="46" customWidth="1"/>
    <col min="5" max="5" width="59.8515625" style="82" customWidth="1"/>
    <col min="6" max="6" width="12.28125" style="69" customWidth="1"/>
    <col min="7" max="7" width="12.00390625" style="90" customWidth="1"/>
    <col min="8" max="8" width="10.140625" style="69" customWidth="1"/>
  </cols>
  <sheetData>
    <row r="1" spans="1:8" s="6" customFormat="1" ht="12.75">
      <c r="A1" s="21" t="s">
        <v>0</v>
      </c>
      <c r="B1" s="22"/>
      <c r="C1" s="22"/>
      <c r="D1" s="23"/>
      <c r="E1" s="15" t="s">
        <v>156</v>
      </c>
      <c r="F1" s="47"/>
      <c r="G1" s="83"/>
      <c r="H1" s="47"/>
    </row>
    <row r="2" spans="1:8" s="6" customFormat="1" ht="25.5">
      <c r="A2" s="24" t="s">
        <v>1</v>
      </c>
      <c r="B2" s="24" t="s">
        <v>3</v>
      </c>
      <c r="C2" s="24" t="s">
        <v>4</v>
      </c>
      <c r="D2" s="25" t="s">
        <v>176</v>
      </c>
      <c r="E2" s="70"/>
      <c r="F2" s="48" t="s">
        <v>420</v>
      </c>
      <c r="G2" s="84" t="s">
        <v>424</v>
      </c>
      <c r="H2" s="49" t="s">
        <v>421</v>
      </c>
    </row>
    <row r="3" spans="1:8" s="6" customFormat="1" ht="12.75">
      <c r="A3" s="26" t="s">
        <v>2</v>
      </c>
      <c r="B3" s="26" t="s">
        <v>2</v>
      </c>
      <c r="C3" s="26"/>
      <c r="D3" s="25" t="s">
        <v>177</v>
      </c>
      <c r="E3" s="71"/>
      <c r="F3" s="49"/>
      <c r="G3" s="85"/>
      <c r="H3" s="49" t="s">
        <v>422</v>
      </c>
    </row>
    <row r="4" spans="1:8" s="6" customFormat="1" ht="12.75">
      <c r="A4" s="27"/>
      <c r="B4" s="27"/>
      <c r="C4" s="27"/>
      <c r="D4" s="28"/>
      <c r="E4" s="72"/>
      <c r="F4" s="50"/>
      <c r="G4" s="86"/>
      <c r="H4" s="51"/>
    </row>
    <row r="5" spans="1:8" s="7" customFormat="1" ht="12.75">
      <c r="A5" s="29">
        <v>1</v>
      </c>
      <c r="B5" s="30">
        <v>2</v>
      </c>
      <c r="C5" s="30">
        <v>3</v>
      </c>
      <c r="D5" s="30">
        <v>4</v>
      </c>
      <c r="E5" s="73">
        <v>5</v>
      </c>
      <c r="F5" s="52">
        <v>6</v>
      </c>
      <c r="G5" s="53">
        <v>8</v>
      </c>
      <c r="H5" s="53">
        <v>9</v>
      </c>
    </row>
    <row r="6" spans="1:8" s="9" customFormat="1" ht="12.75">
      <c r="A6" s="27"/>
      <c r="B6" s="8"/>
      <c r="C6" s="8"/>
      <c r="D6" s="31"/>
      <c r="E6" s="74" t="s">
        <v>157</v>
      </c>
      <c r="F6" s="54"/>
      <c r="G6" s="87"/>
      <c r="H6" s="54"/>
    </row>
    <row r="7" spans="1:8" s="2" customFormat="1" ht="13.5">
      <c r="A7" s="32">
        <v>710000</v>
      </c>
      <c r="B7" s="32"/>
      <c r="C7" s="32"/>
      <c r="D7" s="33">
        <v>1</v>
      </c>
      <c r="E7" s="75" t="s">
        <v>5</v>
      </c>
      <c r="F7" s="55">
        <f>SUM(F8+F18+F26)</f>
        <v>6651000</v>
      </c>
      <c r="G7" s="56">
        <f>SUM(G8+G18+G26)</f>
        <v>6866108.859999999</v>
      </c>
      <c r="H7" s="56">
        <f>SUM(G7/(F7/100))</f>
        <v>103.23423334836866</v>
      </c>
    </row>
    <row r="8" spans="1:8" s="3" customFormat="1" ht="13.5">
      <c r="A8" s="34">
        <v>714100</v>
      </c>
      <c r="B8" s="34"/>
      <c r="C8" s="34"/>
      <c r="D8" s="35" t="s">
        <v>89</v>
      </c>
      <c r="E8" s="10" t="s">
        <v>8</v>
      </c>
      <c r="F8" s="57">
        <f>SUM(F9+F13+F15)</f>
        <v>1616000</v>
      </c>
      <c r="G8" s="58">
        <f>SUM(G9+G13+G15)</f>
        <v>1784585.02</v>
      </c>
      <c r="H8" s="56">
        <f aca="true" t="shared" si="0" ref="H8:H70">SUM(G8/(F8/100))</f>
        <v>110.43224133663367</v>
      </c>
    </row>
    <row r="9" spans="1:8" s="3" customFormat="1" ht="13.5">
      <c r="A9" s="34"/>
      <c r="B9" s="34">
        <v>714110</v>
      </c>
      <c r="C9" s="34"/>
      <c r="D9" s="35" t="s">
        <v>7</v>
      </c>
      <c r="E9" s="10" t="s">
        <v>49</v>
      </c>
      <c r="F9" s="59">
        <f>SUM(F10+F11+F12)</f>
        <v>260000</v>
      </c>
      <c r="G9" s="60">
        <f>SUM(G10+G11+G12)</f>
        <v>270334.49</v>
      </c>
      <c r="H9" s="56">
        <f t="shared" si="0"/>
        <v>103.97480384615385</v>
      </c>
    </row>
    <row r="10" spans="1:8" s="1" customFormat="1" ht="13.5">
      <c r="A10" s="36"/>
      <c r="B10" s="36"/>
      <c r="C10" s="36">
        <v>714111</v>
      </c>
      <c r="D10" s="37" t="s">
        <v>42</v>
      </c>
      <c r="E10" s="76" t="s">
        <v>115</v>
      </c>
      <c r="F10" s="61">
        <v>30000</v>
      </c>
      <c r="G10" s="62">
        <v>36430.79</v>
      </c>
      <c r="H10" s="56">
        <f t="shared" si="0"/>
        <v>121.43596666666667</v>
      </c>
    </row>
    <row r="11" spans="1:8" s="1" customFormat="1" ht="13.5">
      <c r="A11" s="36"/>
      <c r="B11" s="36"/>
      <c r="C11" s="36">
        <v>714112</v>
      </c>
      <c r="D11" s="37" t="s">
        <v>43</v>
      </c>
      <c r="E11" s="76" t="s">
        <v>116</v>
      </c>
      <c r="F11" s="61">
        <v>30000</v>
      </c>
      <c r="G11" s="62">
        <v>26693.7</v>
      </c>
      <c r="H11" s="56">
        <f t="shared" si="0"/>
        <v>88.979</v>
      </c>
    </row>
    <row r="12" spans="1:8" s="1" customFormat="1" ht="13.5">
      <c r="A12" s="36"/>
      <c r="B12" s="36"/>
      <c r="C12" s="36">
        <v>714113</v>
      </c>
      <c r="D12" s="37" t="s">
        <v>288</v>
      </c>
      <c r="E12" s="76" t="s">
        <v>289</v>
      </c>
      <c r="F12" s="61">
        <v>200000</v>
      </c>
      <c r="G12" s="62">
        <v>207210</v>
      </c>
      <c r="H12" s="56">
        <f t="shared" si="0"/>
        <v>103.605</v>
      </c>
    </row>
    <row r="13" spans="1:8" s="3" customFormat="1" ht="13.5">
      <c r="A13" s="34"/>
      <c r="B13" s="34">
        <v>714120</v>
      </c>
      <c r="C13" s="34"/>
      <c r="D13" s="35" t="s">
        <v>103</v>
      </c>
      <c r="E13" s="10" t="s">
        <v>9</v>
      </c>
      <c r="F13" s="57">
        <f>SUM(F14)</f>
        <v>40000</v>
      </c>
      <c r="G13" s="58">
        <f>SUM(G14)</f>
        <v>21134.26</v>
      </c>
      <c r="H13" s="56">
        <f t="shared" si="0"/>
        <v>52.835649999999994</v>
      </c>
    </row>
    <row r="14" spans="1:8" s="1" customFormat="1" ht="13.5">
      <c r="A14" s="36"/>
      <c r="B14" s="36"/>
      <c r="C14" s="36">
        <v>714121</v>
      </c>
      <c r="D14" s="37" t="s">
        <v>104</v>
      </c>
      <c r="E14" s="76" t="s">
        <v>9</v>
      </c>
      <c r="F14" s="61">
        <v>40000</v>
      </c>
      <c r="G14" s="62">
        <v>21134.26</v>
      </c>
      <c r="H14" s="56">
        <f t="shared" si="0"/>
        <v>52.835649999999994</v>
      </c>
    </row>
    <row r="15" spans="1:8" s="3" customFormat="1" ht="13.5">
      <c r="A15" s="34"/>
      <c r="B15" s="34">
        <v>714130</v>
      </c>
      <c r="C15" s="34"/>
      <c r="D15" s="35" t="s">
        <v>105</v>
      </c>
      <c r="E15" s="10" t="s">
        <v>51</v>
      </c>
      <c r="F15" s="57">
        <f>SUM(F16+F17)</f>
        <v>1316000</v>
      </c>
      <c r="G15" s="58">
        <f>SUM(G16+G17)</f>
        <v>1493116.27</v>
      </c>
      <c r="H15" s="56">
        <f t="shared" si="0"/>
        <v>113.45868313069909</v>
      </c>
    </row>
    <row r="16" spans="1:8" s="1" customFormat="1" ht="13.5">
      <c r="A16" s="36"/>
      <c r="B16" s="36"/>
      <c r="C16" s="36">
        <v>714131</v>
      </c>
      <c r="D16" s="37" t="s">
        <v>106</v>
      </c>
      <c r="E16" s="76" t="s">
        <v>119</v>
      </c>
      <c r="F16" s="61">
        <v>315000</v>
      </c>
      <c r="G16" s="62">
        <v>512636.14</v>
      </c>
      <c r="H16" s="56">
        <f t="shared" si="0"/>
        <v>162.74163174603174</v>
      </c>
    </row>
    <row r="17" spans="1:8" s="1" customFormat="1" ht="13.5">
      <c r="A17" s="36"/>
      <c r="B17" s="36"/>
      <c r="C17" s="36">
        <v>714132</v>
      </c>
      <c r="D17" s="37" t="s">
        <v>117</v>
      </c>
      <c r="E17" s="76" t="s">
        <v>118</v>
      </c>
      <c r="F17" s="61">
        <v>1001000</v>
      </c>
      <c r="G17" s="62">
        <v>980480.13</v>
      </c>
      <c r="H17" s="56">
        <f t="shared" si="0"/>
        <v>97.95006293706294</v>
      </c>
    </row>
    <row r="18" spans="1:8" s="3" customFormat="1" ht="13.5">
      <c r="A18" s="34">
        <v>716100</v>
      </c>
      <c r="B18" s="34"/>
      <c r="C18" s="34"/>
      <c r="D18" s="35" t="s">
        <v>44</v>
      </c>
      <c r="E18" s="10" t="s">
        <v>6</v>
      </c>
      <c r="F18" s="57">
        <f>SUM(F19)</f>
        <v>1190000</v>
      </c>
      <c r="G18" s="58">
        <f>SUM(G19)</f>
        <v>1541602.94</v>
      </c>
      <c r="H18" s="56">
        <f t="shared" si="0"/>
        <v>129.54646554621849</v>
      </c>
    </row>
    <row r="19" spans="1:8" s="3" customFormat="1" ht="13.5">
      <c r="A19" s="34"/>
      <c r="B19" s="34">
        <v>716110</v>
      </c>
      <c r="C19" s="34"/>
      <c r="D19" s="35" t="s">
        <v>45</v>
      </c>
      <c r="E19" s="10" t="s">
        <v>34</v>
      </c>
      <c r="F19" s="57">
        <f>SUM(F20:F25)</f>
        <v>1190000</v>
      </c>
      <c r="G19" s="58">
        <f>SUM(G20:G25)</f>
        <v>1541602.94</v>
      </c>
      <c r="H19" s="56">
        <f t="shared" si="0"/>
        <v>129.54646554621849</v>
      </c>
    </row>
    <row r="20" spans="1:8" s="1" customFormat="1" ht="13.5">
      <c r="A20" s="36"/>
      <c r="B20" s="36"/>
      <c r="C20" s="36">
        <v>716111</v>
      </c>
      <c r="D20" s="37" t="s">
        <v>46</v>
      </c>
      <c r="E20" s="76" t="s">
        <v>35</v>
      </c>
      <c r="F20" s="61">
        <v>950000</v>
      </c>
      <c r="G20" s="62">
        <v>994300.87</v>
      </c>
      <c r="H20" s="56">
        <f t="shared" si="0"/>
        <v>104.6632494736842</v>
      </c>
    </row>
    <row r="21" spans="1:8" s="1" customFormat="1" ht="13.5">
      <c r="A21" s="36"/>
      <c r="B21" s="36"/>
      <c r="C21" s="36">
        <v>716112</v>
      </c>
      <c r="D21" s="37" t="s">
        <v>107</v>
      </c>
      <c r="E21" s="76" t="s">
        <v>36</v>
      </c>
      <c r="F21" s="61">
        <v>60000</v>
      </c>
      <c r="G21" s="62">
        <v>103424.33</v>
      </c>
      <c r="H21" s="56">
        <f t="shared" si="0"/>
        <v>172.37388333333334</v>
      </c>
    </row>
    <row r="22" spans="1:8" s="1" customFormat="1" ht="13.5">
      <c r="A22" s="36"/>
      <c r="B22" s="36"/>
      <c r="C22" s="36">
        <v>716113</v>
      </c>
      <c r="D22" s="37" t="s">
        <v>108</v>
      </c>
      <c r="E22" s="76" t="s">
        <v>37</v>
      </c>
      <c r="F22" s="61">
        <v>5000</v>
      </c>
      <c r="G22" s="62">
        <v>25273.97</v>
      </c>
      <c r="H22" s="56">
        <f t="shared" si="0"/>
        <v>505.4794</v>
      </c>
    </row>
    <row r="23" spans="1:8" s="1" customFormat="1" ht="13.5">
      <c r="A23" s="36"/>
      <c r="B23" s="36"/>
      <c r="C23" s="36">
        <v>716115</v>
      </c>
      <c r="D23" s="37" t="s">
        <v>109</v>
      </c>
      <c r="E23" s="76" t="s">
        <v>38</v>
      </c>
      <c r="F23" s="61">
        <v>21000</v>
      </c>
      <c r="G23" s="62">
        <v>60483.12</v>
      </c>
      <c r="H23" s="56">
        <f t="shared" si="0"/>
        <v>288.0148571428572</v>
      </c>
    </row>
    <row r="24" spans="1:8" s="1" customFormat="1" ht="13.5">
      <c r="A24" s="36"/>
      <c r="B24" s="36"/>
      <c r="C24" s="36">
        <v>716116</v>
      </c>
      <c r="D24" s="37" t="s">
        <v>110</v>
      </c>
      <c r="E24" s="76" t="s">
        <v>39</v>
      </c>
      <c r="F24" s="61">
        <v>80000</v>
      </c>
      <c r="G24" s="62">
        <v>273623.22</v>
      </c>
      <c r="H24" s="56">
        <f t="shared" si="0"/>
        <v>342.029025</v>
      </c>
    </row>
    <row r="25" spans="1:8" s="1" customFormat="1" ht="13.5">
      <c r="A25" s="36"/>
      <c r="B25" s="36"/>
      <c r="C25" s="36">
        <v>716117</v>
      </c>
      <c r="D25" s="37" t="s">
        <v>111</v>
      </c>
      <c r="E25" s="76" t="s">
        <v>101</v>
      </c>
      <c r="F25" s="61">
        <v>74000</v>
      </c>
      <c r="G25" s="62">
        <v>84497.43</v>
      </c>
      <c r="H25" s="56">
        <f t="shared" si="0"/>
        <v>114.1857162162162</v>
      </c>
    </row>
    <row r="26" spans="1:8" s="3" customFormat="1" ht="13.5">
      <c r="A26" s="34">
        <v>717100</v>
      </c>
      <c r="B26" s="34"/>
      <c r="C26" s="34"/>
      <c r="D26" s="35" t="s">
        <v>47</v>
      </c>
      <c r="E26" s="10" t="s">
        <v>10</v>
      </c>
      <c r="F26" s="57">
        <f>SUM(F27+F29)</f>
        <v>3845000</v>
      </c>
      <c r="G26" s="58">
        <f>SUM(G27+G29)</f>
        <v>3539920.9</v>
      </c>
      <c r="H26" s="56">
        <f t="shared" si="0"/>
        <v>92.06556306892067</v>
      </c>
    </row>
    <row r="27" spans="1:8" s="3" customFormat="1" ht="13.5">
      <c r="A27" s="34"/>
      <c r="B27" s="34">
        <v>717130</v>
      </c>
      <c r="C27" s="34"/>
      <c r="D27" s="35" t="s">
        <v>48</v>
      </c>
      <c r="E27" s="10" t="s">
        <v>52</v>
      </c>
      <c r="F27" s="57">
        <f>SUM(F28)</f>
        <v>370000</v>
      </c>
      <c r="G27" s="58">
        <f>SUM(G28)</f>
        <v>342926.02</v>
      </c>
      <c r="H27" s="56">
        <f t="shared" si="0"/>
        <v>92.68270810810812</v>
      </c>
    </row>
    <row r="28" spans="1:8" s="1" customFormat="1" ht="13.5">
      <c r="A28" s="36"/>
      <c r="B28" s="36"/>
      <c r="C28" s="36">
        <v>717131</v>
      </c>
      <c r="D28" s="37" t="s">
        <v>50</v>
      </c>
      <c r="E28" s="76" t="s">
        <v>52</v>
      </c>
      <c r="F28" s="61">
        <v>370000</v>
      </c>
      <c r="G28" s="62">
        <v>342926.02</v>
      </c>
      <c r="H28" s="56">
        <f t="shared" si="0"/>
        <v>92.68270810810812</v>
      </c>
    </row>
    <row r="29" spans="1:8" s="3" customFormat="1" ht="13.5">
      <c r="A29" s="34"/>
      <c r="B29" s="34">
        <v>717140</v>
      </c>
      <c r="C29" s="34"/>
      <c r="D29" s="35" t="s">
        <v>112</v>
      </c>
      <c r="E29" s="10" t="s">
        <v>11</v>
      </c>
      <c r="F29" s="57">
        <f>SUM(F30)</f>
        <v>3475000</v>
      </c>
      <c r="G29" s="58">
        <f>SUM(G30)</f>
        <v>3196994.88</v>
      </c>
      <c r="H29" s="56">
        <f t="shared" si="0"/>
        <v>91.9998526618705</v>
      </c>
    </row>
    <row r="30" spans="1:8" s="1" customFormat="1" ht="13.5">
      <c r="A30" s="36"/>
      <c r="B30" s="36"/>
      <c r="C30" s="36">
        <v>717141</v>
      </c>
      <c r="D30" s="37" t="s">
        <v>113</v>
      </c>
      <c r="E30" s="76" t="s">
        <v>11</v>
      </c>
      <c r="F30" s="61">
        <v>3475000</v>
      </c>
      <c r="G30" s="62">
        <v>3196994.88</v>
      </c>
      <c r="H30" s="56">
        <f t="shared" si="0"/>
        <v>91.9998526618705</v>
      </c>
    </row>
    <row r="31" spans="1:8" s="3" customFormat="1" ht="13.5">
      <c r="A31" s="34">
        <v>720000</v>
      </c>
      <c r="B31" s="34"/>
      <c r="C31" s="34"/>
      <c r="D31" s="35">
        <v>2</v>
      </c>
      <c r="E31" s="77" t="s">
        <v>12</v>
      </c>
      <c r="F31" s="57">
        <f>SUM(F32+F42+F47+F50+F53+F66+F82+F86+F89)</f>
        <v>4749000</v>
      </c>
      <c r="G31" s="58">
        <f>SUM(G32+G42+G47+G50+G53+G66+G82+G86+G89)</f>
        <v>3232228.9299999997</v>
      </c>
      <c r="H31" s="56">
        <f t="shared" si="0"/>
        <v>68.06125352705833</v>
      </c>
    </row>
    <row r="32" spans="1:8" s="3" customFormat="1" ht="13.5">
      <c r="A32" s="34">
        <v>721100</v>
      </c>
      <c r="B32" s="34"/>
      <c r="C32" s="34"/>
      <c r="D32" s="35" t="s">
        <v>55</v>
      </c>
      <c r="E32" s="10" t="s">
        <v>13</v>
      </c>
      <c r="F32" s="57">
        <f>SUM(F33+F35+F40)</f>
        <v>650000</v>
      </c>
      <c r="G32" s="58">
        <f>SUM(G33+G35+G40)</f>
        <v>531002.96</v>
      </c>
      <c r="H32" s="56">
        <f t="shared" si="0"/>
        <v>81.69276307692307</v>
      </c>
    </row>
    <row r="33" spans="1:8" s="3" customFormat="1" ht="13.5">
      <c r="A33" s="34"/>
      <c r="B33" s="34">
        <v>721110</v>
      </c>
      <c r="C33" s="34"/>
      <c r="D33" s="35" t="s">
        <v>56</v>
      </c>
      <c r="E33" s="10" t="s">
        <v>122</v>
      </c>
      <c r="F33" s="57">
        <f>SUM(F34)</f>
        <v>10000</v>
      </c>
      <c r="G33" s="58">
        <f>SUM(G34)</f>
        <v>21634.43</v>
      </c>
      <c r="H33" s="56">
        <f t="shared" si="0"/>
        <v>216.3443</v>
      </c>
    </row>
    <row r="34" spans="1:8" s="3" customFormat="1" ht="13.5">
      <c r="A34" s="34"/>
      <c r="B34" s="34"/>
      <c r="C34" s="36">
        <v>721112</v>
      </c>
      <c r="D34" s="37" t="s">
        <v>58</v>
      </c>
      <c r="E34" s="76" t="s">
        <v>123</v>
      </c>
      <c r="F34" s="61">
        <v>10000</v>
      </c>
      <c r="G34" s="62">
        <v>21634.43</v>
      </c>
      <c r="H34" s="56">
        <f t="shared" si="0"/>
        <v>216.3443</v>
      </c>
    </row>
    <row r="35" spans="1:8" s="3" customFormat="1" ht="13.5">
      <c r="A35" s="34"/>
      <c r="B35" s="34">
        <v>721120</v>
      </c>
      <c r="C35" s="34"/>
      <c r="D35" s="35" t="s">
        <v>92</v>
      </c>
      <c r="E35" s="10" t="s">
        <v>57</v>
      </c>
      <c r="F35" s="57">
        <f>SUM(F36+F37+F39+F38)</f>
        <v>540000</v>
      </c>
      <c r="G35" s="58">
        <f>SUM(G36+G37+G39+G38)</f>
        <v>409368.52999999997</v>
      </c>
      <c r="H35" s="56">
        <f t="shared" si="0"/>
        <v>75.80898703703703</v>
      </c>
    </row>
    <row r="36" spans="1:8" s="1" customFormat="1" ht="13.5">
      <c r="A36" s="36"/>
      <c r="B36" s="36"/>
      <c r="C36" s="36">
        <v>721121</v>
      </c>
      <c r="D36" s="37" t="s">
        <v>93</v>
      </c>
      <c r="E36" s="76" t="s">
        <v>14</v>
      </c>
      <c r="F36" s="61">
        <v>80000</v>
      </c>
      <c r="G36" s="62">
        <v>83801</v>
      </c>
      <c r="H36" s="56">
        <f t="shared" si="0"/>
        <v>104.75125</v>
      </c>
    </row>
    <row r="37" spans="1:8" s="1" customFormat="1" ht="13.5">
      <c r="A37" s="36"/>
      <c r="B37" s="36"/>
      <c r="C37" s="36">
        <v>721122</v>
      </c>
      <c r="D37" s="37" t="s">
        <v>120</v>
      </c>
      <c r="E37" s="76" t="s">
        <v>15</v>
      </c>
      <c r="F37" s="61">
        <v>240000</v>
      </c>
      <c r="G37" s="62">
        <v>219460.23</v>
      </c>
      <c r="H37" s="56">
        <f t="shared" si="0"/>
        <v>91.44176250000001</v>
      </c>
    </row>
    <row r="38" spans="1:8" s="1" customFormat="1" ht="13.5">
      <c r="A38" s="36"/>
      <c r="B38" s="36"/>
      <c r="C38" s="36">
        <v>721124</v>
      </c>
      <c r="D38" s="37" t="s">
        <v>121</v>
      </c>
      <c r="E38" s="76" t="s">
        <v>16</v>
      </c>
      <c r="F38" s="61">
        <v>110000</v>
      </c>
      <c r="G38" s="62">
        <v>106107.3</v>
      </c>
      <c r="H38" s="56">
        <f t="shared" si="0"/>
        <v>96.46118181818183</v>
      </c>
    </row>
    <row r="39" spans="1:8" s="1" customFormat="1" ht="13.5">
      <c r="A39" s="36"/>
      <c r="B39" s="36"/>
      <c r="C39" s="36">
        <v>721124</v>
      </c>
      <c r="D39" s="37" t="s">
        <v>121</v>
      </c>
      <c r="E39" s="76" t="s">
        <v>366</v>
      </c>
      <c r="F39" s="61">
        <v>110000</v>
      </c>
      <c r="G39" s="62">
        <v>0</v>
      </c>
      <c r="H39" s="56">
        <f t="shared" si="0"/>
        <v>0</v>
      </c>
    </row>
    <row r="40" spans="1:8" s="3" customFormat="1" ht="13.5">
      <c r="A40" s="34"/>
      <c r="B40" s="34">
        <v>721190</v>
      </c>
      <c r="C40" s="34"/>
      <c r="D40" s="35" t="s">
        <v>339</v>
      </c>
      <c r="E40" s="10" t="s">
        <v>90</v>
      </c>
      <c r="F40" s="57">
        <f>SUM(F41)</f>
        <v>100000</v>
      </c>
      <c r="G40" s="58">
        <f>SUM(G41)</f>
        <v>100000</v>
      </c>
      <c r="H40" s="56">
        <f t="shared" si="0"/>
        <v>100</v>
      </c>
    </row>
    <row r="41" spans="1:8" s="1" customFormat="1" ht="13.5">
      <c r="A41" s="36"/>
      <c r="B41" s="36"/>
      <c r="C41" s="36">
        <v>721191</v>
      </c>
      <c r="D41" s="37" t="s">
        <v>340</v>
      </c>
      <c r="E41" s="76" t="s">
        <v>246</v>
      </c>
      <c r="F41" s="61">
        <v>100000</v>
      </c>
      <c r="G41" s="62">
        <v>100000</v>
      </c>
      <c r="H41" s="56">
        <f t="shared" si="0"/>
        <v>100</v>
      </c>
    </row>
    <row r="42" spans="1:8" s="3" customFormat="1" ht="13.5">
      <c r="A42" s="38">
        <v>721200</v>
      </c>
      <c r="B42" s="38"/>
      <c r="C42" s="38"/>
      <c r="D42" s="39" t="s">
        <v>154</v>
      </c>
      <c r="E42" s="78" t="s">
        <v>59</v>
      </c>
      <c r="F42" s="63">
        <f>SUM(F43+F45)</f>
        <v>1301000</v>
      </c>
      <c r="G42" s="64">
        <f>SUM(G43+G45)</f>
        <v>18632.83</v>
      </c>
      <c r="H42" s="56">
        <f t="shared" si="0"/>
        <v>1.4321929285165258</v>
      </c>
    </row>
    <row r="43" spans="1:8" s="3" customFormat="1" ht="13.5">
      <c r="A43" s="34"/>
      <c r="B43" s="34">
        <v>721210</v>
      </c>
      <c r="C43" s="34"/>
      <c r="D43" s="35" t="s">
        <v>341</v>
      </c>
      <c r="E43" s="10" t="s">
        <v>60</v>
      </c>
      <c r="F43" s="57">
        <f>SUM(F44)</f>
        <v>1000</v>
      </c>
      <c r="G43" s="58">
        <f>SUM(G44)</f>
        <v>1185.15</v>
      </c>
      <c r="H43" s="56">
        <f t="shared" si="0"/>
        <v>118.51500000000001</v>
      </c>
    </row>
    <row r="44" spans="1:8" s="1" customFormat="1" ht="13.5">
      <c r="A44" s="36"/>
      <c r="B44" s="36"/>
      <c r="C44" s="36">
        <v>721211</v>
      </c>
      <c r="D44" s="37" t="s">
        <v>342</v>
      </c>
      <c r="E44" s="76" t="s">
        <v>17</v>
      </c>
      <c r="F44" s="61">
        <v>1000</v>
      </c>
      <c r="G44" s="62">
        <v>1185.15</v>
      </c>
      <c r="H44" s="56">
        <f t="shared" si="0"/>
        <v>118.51500000000001</v>
      </c>
    </row>
    <row r="45" spans="1:8" s="3" customFormat="1" ht="13.5">
      <c r="A45" s="34"/>
      <c r="B45" s="34">
        <v>721230</v>
      </c>
      <c r="C45" s="34"/>
      <c r="D45" s="35" t="s">
        <v>343</v>
      </c>
      <c r="E45" s="10" t="s">
        <v>91</v>
      </c>
      <c r="F45" s="57">
        <f>SUM(F46)</f>
        <v>1300000</v>
      </c>
      <c r="G45" s="58">
        <f>SUM(G46)</f>
        <v>17447.68</v>
      </c>
      <c r="H45" s="56">
        <f t="shared" si="0"/>
        <v>1.3421292307692307</v>
      </c>
    </row>
    <row r="46" spans="1:8" s="1" customFormat="1" ht="13.5" customHeight="1">
      <c r="A46" s="36"/>
      <c r="B46" s="36"/>
      <c r="C46" s="36">
        <v>721239</v>
      </c>
      <c r="D46" s="37" t="s">
        <v>344</v>
      </c>
      <c r="E46" s="76" t="s">
        <v>178</v>
      </c>
      <c r="F46" s="61">
        <v>1300000</v>
      </c>
      <c r="G46" s="62">
        <v>17447.68</v>
      </c>
      <c r="H46" s="56">
        <f t="shared" si="0"/>
        <v>1.3421292307692307</v>
      </c>
    </row>
    <row r="47" spans="1:8" s="3" customFormat="1" ht="13.5">
      <c r="A47" s="34">
        <v>722100</v>
      </c>
      <c r="B47" s="34"/>
      <c r="C47" s="34"/>
      <c r="D47" s="35" t="s">
        <v>61</v>
      </c>
      <c r="E47" s="10" t="s">
        <v>18</v>
      </c>
      <c r="F47" s="57">
        <f>SUM(F48)</f>
        <v>150000</v>
      </c>
      <c r="G47" s="58">
        <f>SUM(G48)</f>
        <v>172264</v>
      </c>
      <c r="H47" s="56">
        <f t="shared" si="0"/>
        <v>114.84266666666667</v>
      </c>
    </row>
    <row r="48" spans="1:8" s="3" customFormat="1" ht="13.5">
      <c r="A48" s="34"/>
      <c r="B48" s="34">
        <v>722130</v>
      </c>
      <c r="C48" s="34"/>
      <c r="D48" s="35" t="s">
        <v>62</v>
      </c>
      <c r="E48" s="10" t="s">
        <v>64</v>
      </c>
      <c r="F48" s="57">
        <f>SUM(F49)</f>
        <v>150000</v>
      </c>
      <c r="G48" s="58">
        <f>SUM(G49)</f>
        <v>172264</v>
      </c>
      <c r="H48" s="56">
        <f t="shared" si="0"/>
        <v>114.84266666666667</v>
      </c>
    </row>
    <row r="49" spans="1:8" s="1" customFormat="1" ht="13.5">
      <c r="A49" s="40"/>
      <c r="B49" s="40"/>
      <c r="C49" s="40">
        <v>722131</v>
      </c>
      <c r="D49" s="41" t="s">
        <v>63</v>
      </c>
      <c r="E49" s="79" t="s">
        <v>19</v>
      </c>
      <c r="F49" s="65">
        <v>150000</v>
      </c>
      <c r="G49" s="66">
        <v>172264</v>
      </c>
      <c r="H49" s="56">
        <f t="shared" si="0"/>
        <v>114.84266666666667</v>
      </c>
    </row>
    <row r="50" spans="1:8" s="3" customFormat="1" ht="13.5">
      <c r="A50" s="34">
        <v>722300</v>
      </c>
      <c r="B50" s="34"/>
      <c r="C50" s="34"/>
      <c r="D50" s="35" t="s">
        <v>65</v>
      </c>
      <c r="E50" s="10" t="s">
        <v>20</v>
      </c>
      <c r="F50" s="57">
        <f>SUM(F51)</f>
        <v>400000</v>
      </c>
      <c r="G50" s="58">
        <f>SUM(G51)</f>
        <v>260262.46</v>
      </c>
      <c r="H50" s="56">
        <f t="shared" si="0"/>
        <v>65.065615</v>
      </c>
    </row>
    <row r="51" spans="1:8" s="3" customFormat="1" ht="13.5">
      <c r="A51" s="34"/>
      <c r="B51" s="34">
        <v>722320</v>
      </c>
      <c r="C51" s="34"/>
      <c r="D51" s="35" t="s">
        <v>66</v>
      </c>
      <c r="E51" s="10" t="s">
        <v>68</v>
      </c>
      <c r="F51" s="57">
        <f>SUM(F52)</f>
        <v>400000</v>
      </c>
      <c r="G51" s="58">
        <f>SUM(G52)</f>
        <v>260262.46</v>
      </c>
      <c r="H51" s="56">
        <f t="shared" si="0"/>
        <v>65.065615</v>
      </c>
    </row>
    <row r="52" spans="1:8" s="1" customFormat="1" ht="13.5">
      <c r="A52" s="36"/>
      <c r="B52" s="36"/>
      <c r="C52" s="36">
        <v>722322</v>
      </c>
      <c r="D52" s="37" t="s">
        <v>67</v>
      </c>
      <c r="E52" s="76" t="s">
        <v>21</v>
      </c>
      <c r="F52" s="61">
        <v>400000</v>
      </c>
      <c r="G52" s="62">
        <v>260262.46</v>
      </c>
      <c r="H52" s="56">
        <f t="shared" si="0"/>
        <v>65.065615</v>
      </c>
    </row>
    <row r="53" spans="1:8" s="3" customFormat="1" ht="13.5">
      <c r="A53" s="34">
        <v>722400</v>
      </c>
      <c r="B53" s="34"/>
      <c r="C53" s="34"/>
      <c r="D53" s="35" t="s">
        <v>69</v>
      </c>
      <c r="E53" s="10" t="s">
        <v>22</v>
      </c>
      <c r="F53" s="57">
        <f>SUM(F54+F59+F61+F63)</f>
        <v>1275000</v>
      </c>
      <c r="G53" s="58">
        <f>SUM(G54+G59+G61+G63)</f>
        <v>857449.6899999998</v>
      </c>
      <c r="H53" s="56">
        <f t="shared" si="0"/>
        <v>67.25095607843136</v>
      </c>
    </row>
    <row r="54" spans="1:8" s="3" customFormat="1" ht="13.5">
      <c r="A54" s="34"/>
      <c r="B54" s="34">
        <v>722430</v>
      </c>
      <c r="C54" s="34"/>
      <c r="D54" s="35" t="s">
        <v>70</v>
      </c>
      <c r="E54" s="10" t="s">
        <v>71</v>
      </c>
      <c r="F54" s="57">
        <f>SUM(F55:F58)</f>
        <v>1080000</v>
      </c>
      <c r="G54" s="58">
        <f>SUM(G55:G58)</f>
        <v>559434.2999999999</v>
      </c>
      <c r="H54" s="56">
        <f t="shared" si="0"/>
        <v>51.799472222222214</v>
      </c>
    </row>
    <row r="55" spans="1:8" s="1" customFormat="1" ht="13.5">
      <c r="A55" s="36"/>
      <c r="B55" s="36"/>
      <c r="C55" s="36">
        <v>722432</v>
      </c>
      <c r="D55" s="37" t="s">
        <v>72</v>
      </c>
      <c r="E55" s="76" t="s">
        <v>258</v>
      </c>
      <c r="F55" s="61">
        <v>30000</v>
      </c>
      <c r="G55" s="62">
        <v>16580</v>
      </c>
      <c r="H55" s="56">
        <f t="shared" si="0"/>
        <v>55.266666666666666</v>
      </c>
    </row>
    <row r="56" spans="1:8" s="1" customFormat="1" ht="13.5">
      <c r="A56" s="36"/>
      <c r="B56" s="36"/>
      <c r="C56" s="36">
        <v>722433</v>
      </c>
      <c r="D56" s="37" t="s">
        <v>345</v>
      </c>
      <c r="E56" s="76" t="s">
        <v>40</v>
      </c>
      <c r="F56" s="61">
        <v>200000</v>
      </c>
      <c r="G56" s="62">
        <v>37844.09</v>
      </c>
      <c r="H56" s="56">
        <f t="shared" si="0"/>
        <v>18.922044999999997</v>
      </c>
    </row>
    <row r="57" spans="1:8" s="1" customFormat="1" ht="13.5">
      <c r="A57" s="36"/>
      <c r="B57" s="36"/>
      <c r="C57" s="36">
        <v>722434</v>
      </c>
      <c r="D57" s="37" t="s">
        <v>346</v>
      </c>
      <c r="E57" s="76" t="s">
        <v>310</v>
      </c>
      <c r="F57" s="61">
        <v>250000</v>
      </c>
      <c r="G57" s="62">
        <v>236341.49</v>
      </c>
      <c r="H57" s="56">
        <f t="shared" si="0"/>
        <v>94.536596</v>
      </c>
    </row>
    <row r="58" spans="1:8" s="1" customFormat="1" ht="13.5">
      <c r="A58" s="36"/>
      <c r="B58" s="36"/>
      <c r="C58" s="36">
        <v>722435</v>
      </c>
      <c r="D58" s="37" t="s">
        <v>347</v>
      </c>
      <c r="E58" s="76" t="s">
        <v>41</v>
      </c>
      <c r="F58" s="61">
        <v>600000</v>
      </c>
      <c r="G58" s="62">
        <v>268668.72</v>
      </c>
      <c r="H58" s="56">
        <f t="shared" si="0"/>
        <v>44.778119999999994</v>
      </c>
    </row>
    <row r="59" spans="1:8" s="3" customFormat="1" ht="13.5">
      <c r="A59" s="34"/>
      <c r="B59" s="34">
        <v>722440</v>
      </c>
      <c r="C59" s="34"/>
      <c r="D59" s="35" t="s">
        <v>348</v>
      </c>
      <c r="E59" s="10" t="s">
        <v>286</v>
      </c>
      <c r="F59" s="57">
        <f>SUM(F60)</f>
        <v>60000</v>
      </c>
      <c r="G59" s="58">
        <f>SUM(G60)</f>
        <v>163126.05</v>
      </c>
      <c r="H59" s="56">
        <f t="shared" si="0"/>
        <v>271.87674999999996</v>
      </c>
    </row>
    <row r="60" spans="1:8" s="1" customFormat="1" ht="13.5">
      <c r="A60" s="36"/>
      <c r="B60" s="36"/>
      <c r="C60" s="36">
        <v>722442</v>
      </c>
      <c r="D60" s="37" t="s">
        <v>349</v>
      </c>
      <c r="E60" s="76" t="s">
        <v>287</v>
      </c>
      <c r="F60" s="61">
        <v>60000</v>
      </c>
      <c r="G60" s="62">
        <v>163126.05</v>
      </c>
      <c r="H60" s="56">
        <f t="shared" si="0"/>
        <v>271.87674999999996</v>
      </c>
    </row>
    <row r="61" spans="1:8" s="3" customFormat="1" ht="13.5">
      <c r="A61" s="34"/>
      <c r="B61" s="34">
        <v>722450</v>
      </c>
      <c r="C61" s="34"/>
      <c r="D61" s="35" t="s">
        <v>350</v>
      </c>
      <c r="E61" s="10" t="s">
        <v>133</v>
      </c>
      <c r="F61" s="57">
        <f>SUM(F62)</f>
        <v>15000</v>
      </c>
      <c r="G61" s="58">
        <f>SUM(G62)</f>
        <v>49822.86</v>
      </c>
      <c r="H61" s="56">
        <f t="shared" si="0"/>
        <v>332.1524</v>
      </c>
    </row>
    <row r="62" spans="1:8" s="1" customFormat="1" ht="13.5">
      <c r="A62" s="36"/>
      <c r="B62" s="36"/>
      <c r="C62" s="36">
        <v>722459</v>
      </c>
      <c r="D62" s="37" t="s">
        <v>351</v>
      </c>
      <c r="E62" s="76" t="s">
        <v>134</v>
      </c>
      <c r="F62" s="61">
        <v>15000</v>
      </c>
      <c r="G62" s="62">
        <v>49822.86</v>
      </c>
      <c r="H62" s="56">
        <f t="shared" si="0"/>
        <v>332.1524</v>
      </c>
    </row>
    <row r="63" spans="1:8" s="3" customFormat="1" ht="13.5">
      <c r="A63" s="34"/>
      <c r="B63" s="34">
        <v>722460</v>
      </c>
      <c r="C63" s="34"/>
      <c r="D63" s="35" t="s">
        <v>352</v>
      </c>
      <c r="E63" s="10" t="s">
        <v>126</v>
      </c>
      <c r="F63" s="57">
        <f>SUM(F64+F65)</f>
        <v>120000</v>
      </c>
      <c r="G63" s="58">
        <f>SUM(G64+G65)</f>
        <v>85066.48</v>
      </c>
      <c r="H63" s="56">
        <f t="shared" si="0"/>
        <v>70.88873333333333</v>
      </c>
    </row>
    <row r="64" spans="1:8" s="1" customFormat="1" ht="13.5">
      <c r="A64" s="36"/>
      <c r="B64" s="36"/>
      <c r="C64" s="36">
        <v>722461</v>
      </c>
      <c r="D64" s="37" t="s">
        <v>353</v>
      </c>
      <c r="E64" s="76" t="s">
        <v>128</v>
      </c>
      <c r="F64" s="61">
        <v>40000</v>
      </c>
      <c r="G64" s="62">
        <v>43004.6</v>
      </c>
      <c r="H64" s="56">
        <f t="shared" si="0"/>
        <v>107.5115</v>
      </c>
    </row>
    <row r="65" spans="1:8" s="1" customFormat="1" ht="13.5">
      <c r="A65" s="36"/>
      <c r="B65" s="36"/>
      <c r="C65" s="36">
        <v>722463</v>
      </c>
      <c r="D65" s="37" t="s">
        <v>354</v>
      </c>
      <c r="E65" s="76" t="s">
        <v>127</v>
      </c>
      <c r="F65" s="61">
        <v>80000</v>
      </c>
      <c r="G65" s="62">
        <v>42061.88</v>
      </c>
      <c r="H65" s="56">
        <f t="shared" si="0"/>
        <v>52.577349999999996</v>
      </c>
    </row>
    <row r="66" spans="1:8" s="3" customFormat="1" ht="13.5">
      <c r="A66" s="34">
        <v>722500</v>
      </c>
      <c r="B66" s="34"/>
      <c r="C66" s="34"/>
      <c r="D66" s="35" t="s">
        <v>73</v>
      </c>
      <c r="E66" s="10" t="s">
        <v>23</v>
      </c>
      <c r="F66" s="57">
        <f>SUM(F67+F71+F77+F75)</f>
        <v>732000</v>
      </c>
      <c r="G66" s="58">
        <f>SUM(G67+G71+G77+G75)</f>
        <v>1108716.76</v>
      </c>
      <c r="H66" s="56">
        <f t="shared" si="0"/>
        <v>151.46403825136613</v>
      </c>
    </row>
    <row r="67" spans="1:8" s="3" customFormat="1" ht="13.5">
      <c r="A67" s="34"/>
      <c r="B67" s="34">
        <v>722510</v>
      </c>
      <c r="C67" s="34"/>
      <c r="D67" s="35" t="s">
        <v>74</v>
      </c>
      <c r="E67" s="10" t="s">
        <v>100</v>
      </c>
      <c r="F67" s="57">
        <f>SUM(F68+F69+F70)</f>
        <v>140000</v>
      </c>
      <c r="G67" s="58">
        <f>SUM(G68+G69+G70)</f>
        <v>186858.99</v>
      </c>
      <c r="H67" s="56">
        <f t="shared" si="0"/>
        <v>133.47070714285712</v>
      </c>
    </row>
    <row r="68" spans="1:8" s="1" customFormat="1" ht="13.5">
      <c r="A68" s="36"/>
      <c r="B68" s="36"/>
      <c r="C68" s="36">
        <v>722515</v>
      </c>
      <c r="D68" s="37" t="s">
        <v>94</v>
      </c>
      <c r="E68" s="76" t="s">
        <v>24</v>
      </c>
      <c r="F68" s="61">
        <v>10000</v>
      </c>
      <c r="G68" s="62">
        <v>10737</v>
      </c>
      <c r="H68" s="56">
        <f t="shared" si="0"/>
        <v>107.37</v>
      </c>
    </row>
    <row r="69" spans="1:8" s="1" customFormat="1" ht="13.5">
      <c r="A69" s="36"/>
      <c r="B69" s="36"/>
      <c r="C69" s="36">
        <v>722516</v>
      </c>
      <c r="D69" s="37" t="s">
        <v>95</v>
      </c>
      <c r="E69" s="76" t="s">
        <v>135</v>
      </c>
      <c r="F69" s="61">
        <v>80000</v>
      </c>
      <c r="G69" s="62">
        <v>78136.3</v>
      </c>
      <c r="H69" s="56">
        <f t="shared" si="0"/>
        <v>97.670375</v>
      </c>
    </row>
    <row r="70" spans="1:8" s="1" customFormat="1" ht="13.5">
      <c r="A70" s="36"/>
      <c r="B70" s="36"/>
      <c r="C70" s="36">
        <v>722518</v>
      </c>
      <c r="D70" s="37" t="s">
        <v>96</v>
      </c>
      <c r="E70" s="76" t="s">
        <v>182</v>
      </c>
      <c r="F70" s="61">
        <v>50000</v>
      </c>
      <c r="G70" s="62">
        <v>97985.69</v>
      </c>
      <c r="H70" s="56">
        <f t="shared" si="0"/>
        <v>195.97138</v>
      </c>
    </row>
    <row r="71" spans="1:8" s="3" customFormat="1" ht="13.5">
      <c r="A71" s="34"/>
      <c r="B71" s="34">
        <v>722530</v>
      </c>
      <c r="C71" s="34"/>
      <c r="D71" s="35" t="s">
        <v>124</v>
      </c>
      <c r="E71" s="10" t="s">
        <v>75</v>
      </c>
      <c r="F71" s="57">
        <f>SUM(F72+F73+F74)</f>
        <v>330000</v>
      </c>
      <c r="G71" s="58">
        <f>SUM(G72+G73+G74)</f>
        <v>295743.01</v>
      </c>
      <c r="H71" s="56">
        <f aca="true" t="shared" si="1" ref="H71:H102">SUM(G71/(F71/100))</f>
        <v>89.61909393939395</v>
      </c>
    </row>
    <row r="72" spans="1:8" s="1" customFormat="1" ht="13.5">
      <c r="A72" s="36"/>
      <c r="B72" s="36"/>
      <c r="C72" s="36">
        <v>722531</v>
      </c>
      <c r="D72" s="37" t="s">
        <v>125</v>
      </c>
      <c r="E72" s="76" t="s">
        <v>25</v>
      </c>
      <c r="F72" s="61">
        <v>70000</v>
      </c>
      <c r="G72" s="62">
        <v>75891.71</v>
      </c>
      <c r="H72" s="56">
        <f t="shared" si="1"/>
        <v>108.41672857142858</v>
      </c>
    </row>
    <row r="73" spans="1:8" s="1" customFormat="1" ht="13.5">
      <c r="A73" s="36"/>
      <c r="B73" s="36"/>
      <c r="C73" s="36">
        <v>722532</v>
      </c>
      <c r="D73" s="37" t="s">
        <v>355</v>
      </c>
      <c r="E73" s="76" t="s">
        <v>26</v>
      </c>
      <c r="F73" s="61">
        <v>150000</v>
      </c>
      <c r="G73" s="62">
        <v>204584</v>
      </c>
      <c r="H73" s="56">
        <f t="shared" si="1"/>
        <v>136.38933333333333</v>
      </c>
    </row>
    <row r="74" spans="1:8" s="1" customFormat="1" ht="13.5">
      <c r="A74" s="36"/>
      <c r="B74" s="36"/>
      <c r="C74" s="36">
        <v>722538</v>
      </c>
      <c r="D74" s="37" t="s">
        <v>356</v>
      </c>
      <c r="E74" s="76" t="s">
        <v>130</v>
      </c>
      <c r="F74" s="61">
        <v>110000</v>
      </c>
      <c r="G74" s="62">
        <v>15267.3</v>
      </c>
      <c r="H74" s="56">
        <f t="shared" si="1"/>
        <v>13.879363636363635</v>
      </c>
    </row>
    <row r="75" spans="1:8" s="3" customFormat="1" ht="13.5">
      <c r="A75" s="34"/>
      <c r="B75" s="34">
        <v>722550</v>
      </c>
      <c r="C75" s="34"/>
      <c r="D75" s="35" t="s">
        <v>180</v>
      </c>
      <c r="E75" s="10" t="s">
        <v>298</v>
      </c>
      <c r="F75" s="57">
        <f>SUM(F76)</f>
        <v>100000</v>
      </c>
      <c r="G75" s="58">
        <f>SUM(G76)</f>
        <v>271595.84</v>
      </c>
      <c r="H75" s="56">
        <f t="shared" si="1"/>
        <v>271.59584</v>
      </c>
    </row>
    <row r="76" spans="1:8" s="3" customFormat="1" ht="13.5">
      <c r="A76" s="34"/>
      <c r="B76" s="34"/>
      <c r="C76" s="40">
        <v>722554</v>
      </c>
      <c r="D76" s="37" t="s">
        <v>181</v>
      </c>
      <c r="E76" s="76" t="s">
        <v>298</v>
      </c>
      <c r="F76" s="61">
        <v>100000</v>
      </c>
      <c r="G76" s="62">
        <v>271595.84</v>
      </c>
      <c r="H76" s="56">
        <f t="shared" si="1"/>
        <v>271.59584</v>
      </c>
    </row>
    <row r="77" spans="1:8" s="3" customFormat="1" ht="13.5">
      <c r="A77" s="34"/>
      <c r="B77" s="34">
        <v>722580</v>
      </c>
      <c r="C77" s="34"/>
      <c r="D77" s="35" t="s">
        <v>283</v>
      </c>
      <c r="E77" s="10" t="s">
        <v>76</v>
      </c>
      <c r="F77" s="57">
        <f>SUM(F78+F79+F80+F81)</f>
        <v>162000</v>
      </c>
      <c r="G77" s="58">
        <f>SUM(G78+G79+G80+G81)</f>
        <v>354518.92</v>
      </c>
      <c r="H77" s="56">
        <f t="shared" si="1"/>
        <v>218.83883950617283</v>
      </c>
    </row>
    <row r="78" spans="1:8" s="1" customFormat="1" ht="13.5">
      <c r="A78" s="36"/>
      <c r="B78" s="36"/>
      <c r="C78" s="36">
        <v>722581</v>
      </c>
      <c r="D78" s="37" t="s">
        <v>284</v>
      </c>
      <c r="E78" s="76" t="s">
        <v>53</v>
      </c>
      <c r="F78" s="61">
        <v>150000</v>
      </c>
      <c r="G78" s="62">
        <v>308336.14</v>
      </c>
      <c r="H78" s="56">
        <f t="shared" si="1"/>
        <v>205.5574266666667</v>
      </c>
    </row>
    <row r="79" spans="1:8" s="1" customFormat="1" ht="13.5">
      <c r="A79" s="40"/>
      <c r="B79" s="40"/>
      <c r="C79" s="40">
        <v>722582</v>
      </c>
      <c r="D79" s="41" t="s">
        <v>285</v>
      </c>
      <c r="E79" s="79" t="s">
        <v>54</v>
      </c>
      <c r="F79" s="65">
        <v>10000</v>
      </c>
      <c r="G79" s="66">
        <v>41481.06</v>
      </c>
      <c r="H79" s="56">
        <f t="shared" si="1"/>
        <v>414.81059999999997</v>
      </c>
    </row>
    <row r="80" spans="1:8" s="1" customFormat="1" ht="13.5">
      <c r="A80" s="40"/>
      <c r="B80" s="40"/>
      <c r="C80" s="40">
        <v>722583</v>
      </c>
      <c r="D80" s="41" t="s">
        <v>357</v>
      </c>
      <c r="E80" s="79" t="s">
        <v>131</v>
      </c>
      <c r="F80" s="65">
        <v>1000</v>
      </c>
      <c r="G80" s="66">
        <v>4428.06</v>
      </c>
      <c r="H80" s="56">
        <f t="shared" si="1"/>
        <v>442.80600000000004</v>
      </c>
    </row>
    <row r="81" spans="1:8" s="1" customFormat="1" ht="13.5">
      <c r="A81" s="40"/>
      <c r="B81" s="40"/>
      <c r="C81" s="40">
        <v>722584</v>
      </c>
      <c r="D81" s="41" t="s">
        <v>358</v>
      </c>
      <c r="E81" s="79" t="s">
        <v>132</v>
      </c>
      <c r="F81" s="65">
        <v>1000</v>
      </c>
      <c r="G81" s="66">
        <v>273.66</v>
      </c>
      <c r="H81" s="56">
        <f t="shared" si="1"/>
        <v>27.366000000000003</v>
      </c>
    </row>
    <row r="82" spans="1:8" s="3" customFormat="1" ht="13.5">
      <c r="A82" s="34">
        <v>722600</v>
      </c>
      <c r="B82" s="34"/>
      <c r="C82" s="34"/>
      <c r="D82" s="35" t="s">
        <v>77</v>
      </c>
      <c r="E82" s="10" t="s">
        <v>27</v>
      </c>
      <c r="F82" s="57">
        <f>SUM(F83)</f>
        <v>140000</v>
      </c>
      <c r="G82" s="58">
        <f>SUM(G83)</f>
        <v>120890.60999999999</v>
      </c>
      <c r="H82" s="56">
        <f t="shared" si="1"/>
        <v>86.35043571428571</v>
      </c>
    </row>
    <row r="83" spans="1:8" s="3" customFormat="1" ht="13.5">
      <c r="A83" s="34"/>
      <c r="B83" s="34">
        <v>722610</v>
      </c>
      <c r="C83" s="34"/>
      <c r="D83" s="35" t="s">
        <v>78</v>
      </c>
      <c r="E83" s="10" t="s">
        <v>28</v>
      </c>
      <c r="F83" s="57">
        <f>SUM(F84+F85)</f>
        <v>140000</v>
      </c>
      <c r="G83" s="58">
        <f>SUM(G84+G85)</f>
        <v>120890.60999999999</v>
      </c>
      <c r="H83" s="56">
        <f t="shared" si="1"/>
        <v>86.35043571428571</v>
      </c>
    </row>
    <row r="84" spans="1:8" s="1" customFormat="1" ht="13.5">
      <c r="A84" s="36"/>
      <c r="B84" s="36"/>
      <c r="C84" s="40">
        <v>722612</v>
      </c>
      <c r="D84" s="37" t="s">
        <v>79</v>
      </c>
      <c r="E84" s="76" t="s">
        <v>179</v>
      </c>
      <c r="F84" s="61">
        <v>60000</v>
      </c>
      <c r="G84" s="62">
        <v>40246.18</v>
      </c>
      <c r="H84" s="56">
        <f t="shared" si="1"/>
        <v>67.07696666666666</v>
      </c>
    </row>
    <row r="85" spans="1:8" s="3" customFormat="1" ht="13.5">
      <c r="A85" s="34"/>
      <c r="B85" s="34"/>
      <c r="C85" s="40">
        <v>722613</v>
      </c>
      <c r="D85" s="37" t="s">
        <v>129</v>
      </c>
      <c r="E85" s="76" t="s">
        <v>28</v>
      </c>
      <c r="F85" s="61">
        <v>80000</v>
      </c>
      <c r="G85" s="62">
        <v>80644.43</v>
      </c>
      <c r="H85" s="56">
        <f t="shared" si="1"/>
        <v>100.80553749999999</v>
      </c>
    </row>
    <row r="86" spans="1:8" s="3" customFormat="1" ht="13.5">
      <c r="A86" s="34">
        <v>722700</v>
      </c>
      <c r="B86" s="34"/>
      <c r="C86" s="34"/>
      <c r="D86" s="35" t="s">
        <v>80</v>
      </c>
      <c r="E86" s="10" t="s">
        <v>87</v>
      </c>
      <c r="F86" s="57">
        <f>SUM(F87)</f>
        <v>100000</v>
      </c>
      <c r="G86" s="58">
        <f>SUM(G87)</f>
        <v>160524.62</v>
      </c>
      <c r="H86" s="56">
        <f t="shared" si="1"/>
        <v>160.52462</v>
      </c>
    </row>
    <row r="87" spans="1:8" s="3" customFormat="1" ht="13.5">
      <c r="A87" s="34"/>
      <c r="B87" s="34">
        <v>722790</v>
      </c>
      <c r="C87" s="34"/>
      <c r="D87" s="35" t="s">
        <v>81</v>
      </c>
      <c r="E87" s="10" t="s">
        <v>88</v>
      </c>
      <c r="F87" s="57">
        <f>SUM(F88)</f>
        <v>100000</v>
      </c>
      <c r="G87" s="58">
        <f>SUM(G88)</f>
        <v>160524.62</v>
      </c>
      <c r="H87" s="56">
        <f t="shared" si="1"/>
        <v>160.52462</v>
      </c>
    </row>
    <row r="88" spans="1:8" s="3" customFormat="1" ht="13.5">
      <c r="A88" s="34"/>
      <c r="B88" s="34"/>
      <c r="C88" s="40">
        <v>722791</v>
      </c>
      <c r="D88" s="37" t="s">
        <v>82</v>
      </c>
      <c r="E88" s="76" t="s">
        <v>102</v>
      </c>
      <c r="F88" s="61">
        <v>100000</v>
      </c>
      <c r="G88" s="62">
        <v>160524.62</v>
      </c>
      <c r="H88" s="56">
        <f t="shared" si="1"/>
        <v>160.52462</v>
      </c>
    </row>
    <row r="89" spans="1:8" s="3" customFormat="1" ht="13.5">
      <c r="A89" s="34">
        <v>723100</v>
      </c>
      <c r="B89" s="34"/>
      <c r="C89" s="34"/>
      <c r="D89" s="35" t="s">
        <v>97</v>
      </c>
      <c r="E89" s="10" t="s">
        <v>29</v>
      </c>
      <c r="F89" s="57">
        <f>SUM(F90)</f>
        <v>1000</v>
      </c>
      <c r="G89" s="58">
        <f>SUM(G90)</f>
        <v>2485</v>
      </c>
      <c r="H89" s="56">
        <f t="shared" si="1"/>
        <v>248.5</v>
      </c>
    </row>
    <row r="90" spans="1:8" s="3" customFormat="1" ht="13.5">
      <c r="A90" s="34"/>
      <c r="B90" s="34">
        <v>723130</v>
      </c>
      <c r="C90" s="34"/>
      <c r="D90" s="35" t="s">
        <v>98</v>
      </c>
      <c r="E90" s="10" t="s">
        <v>83</v>
      </c>
      <c r="F90" s="57">
        <f>SUM(F91)</f>
        <v>1000</v>
      </c>
      <c r="G90" s="58">
        <f>SUM(G91)</f>
        <v>2485</v>
      </c>
      <c r="H90" s="56">
        <f t="shared" si="1"/>
        <v>248.5</v>
      </c>
    </row>
    <row r="91" spans="1:8" s="1" customFormat="1" ht="13.5">
      <c r="A91" s="36"/>
      <c r="B91" s="36"/>
      <c r="C91" s="36">
        <v>723132</v>
      </c>
      <c r="D91" s="37" t="s">
        <v>99</v>
      </c>
      <c r="E91" s="76" t="s">
        <v>30</v>
      </c>
      <c r="F91" s="61">
        <v>1000</v>
      </c>
      <c r="G91" s="62">
        <v>2485</v>
      </c>
      <c r="H91" s="56">
        <f t="shared" si="1"/>
        <v>248.5</v>
      </c>
    </row>
    <row r="92" spans="1:8" s="3" customFormat="1" ht="13.5">
      <c r="A92" s="34">
        <v>730000</v>
      </c>
      <c r="B92" s="34"/>
      <c r="C92" s="34"/>
      <c r="D92" s="35" t="s">
        <v>359</v>
      </c>
      <c r="E92" s="10" t="s">
        <v>84</v>
      </c>
      <c r="F92" s="57">
        <f>SUM(F93)</f>
        <v>3000000</v>
      </c>
      <c r="G92" s="58">
        <f>SUM(G93)</f>
        <v>3111807.0999999996</v>
      </c>
      <c r="H92" s="56">
        <f t="shared" si="1"/>
        <v>103.72690333333333</v>
      </c>
    </row>
    <row r="93" spans="1:8" s="3" customFormat="1" ht="13.5">
      <c r="A93" s="34">
        <v>732000</v>
      </c>
      <c r="B93" s="34"/>
      <c r="C93" s="34"/>
      <c r="D93" s="35" t="s">
        <v>85</v>
      </c>
      <c r="E93" s="10" t="s">
        <v>31</v>
      </c>
      <c r="F93" s="57">
        <f>SUM(F94)</f>
        <v>3000000</v>
      </c>
      <c r="G93" s="58">
        <f>SUM(G94)</f>
        <v>3111807.0999999996</v>
      </c>
      <c r="H93" s="56">
        <f t="shared" si="1"/>
        <v>103.72690333333333</v>
      </c>
    </row>
    <row r="94" spans="1:8" s="1" customFormat="1" ht="13.5">
      <c r="A94" s="36"/>
      <c r="B94" s="36">
        <v>732100</v>
      </c>
      <c r="C94" s="36"/>
      <c r="D94" s="35" t="s">
        <v>86</v>
      </c>
      <c r="E94" s="76" t="s">
        <v>32</v>
      </c>
      <c r="F94" s="61">
        <f>SUM(F95+F96)</f>
        <v>3000000</v>
      </c>
      <c r="G94" s="62">
        <f>SUM(G95+G96)</f>
        <v>3111807.0999999996</v>
      </c>
      <c r="H94" s="56">
        <f t="shared" si="1"/>
        <v>103.72690333333333</v>
      </c>
    </row>
    <row r="95" spans="1:8" s="1" customFormat="1" ht="13.5">
      <c r="A95" s="36"/>
      <c r="B95" s="36"/>
      <c r="C95" s="36">
        <v>732110</v>
      </c>
      <c r="D95" s="37" t="s">
        <v>114</v>
      </c>
      <c r="E95" s="76" t="s">
        <v>32</v>
      </c>
      <c r="F95" s="61">
        <v>1000000</v>
      </c>
      <c r="G95" s="62">
        <v>1244485.68</v>
      </c>
      <c r="H95" s="56">
        <f t="shared" si="1"/>
        <v>124.448568</v>
      </c>
    </row>
    <row r="96" spans="1:8" s="1" customFormat="1" ht="13.5">
      <c r="A96" s="36"/>
      <c r="B96" s="36"/>
      <c r="C96" s="36">
        <v>732110</v>
      </c>
      <c r="D96" s="37" t="s">
        <v>247</v>
      </c>
      <c r="E96" s="76" t="s">
        <v>279</v>
      </c>
      <c r="F96" s="61">
        <v>2000000</v>
      </c>
      <c r="G96" s="62">
        <v>1867321.42</v>
      </c>
      <c r="H96" s="56">
        <f t="shared" si="1"/>
        <v>93.36607099999999</v>
      </c>
    </row>
    <row r="97" spans="1:8" s="3" customFormat="1" ht="12.75" customHeight="1">
      <c r="A97" s="34">
        <v>700000</v>
      </c>
      <c r="B97" s="34"/>
      <c r="C97" s="34"/>
      <c r="D97" s="35" t="s">
        <v>240</v>
      </c>
      <c r="E97" s="77" t="s">
        <v>33</v>
      </c>
      <c r="F97" s="57">
        <f>SUM(F7+F31++F92)</f>
        <v>14400000</v>
      </c>
      <c r="G97" s="58">
        <f>SUM(G7+G31++G92)</f>
        <v>13210144.889999999</v>
      </c>
      <c r="H97" s="56">
        <f t="shared" si="1"/>
        <v>91.73711729166666</v>
      </c>
    </row>
    <row r="98" spans="1:8" s="3" customFormat="1" ht="13.5">
      <c r="A98" s="34"/>
      <c r="B98" s="34"/>
      <c r="C98" s="34"/>
      <c r="D98" s="35" t="s">
        <v>241</v>
      </c>
      <c r="E98" s="10" t="s">
        <v>243</v>
      </c>
      <c r="F98" s="57">
        <f>SUM(F99+F100+F101)</f>
        <v>774000</v>
      </c>
      <c r="G98" s="58">
        <f>SUM(G99+G100+G101)</f>
        <v>473817.89999999997</v>
      </c>
      <c r="H98" s="56">
        <f t="shared" si="1"/>
        <v>61.216782945736426</v>
      </c>
    </row>
    <row r="99" spans="1:8" s="3" customFormat="1" ht="13.5">
      <c r="A99" s="34"/>
      <c r="B99" s="34"/>
      <c r="C99" s="34"/>
      <c r="D99" s="35">
        <v>1</v>
      </c>
      <c r="E99" s="10" t="s">
        <v>242</v>
      </c>
      <c r="F99" s="57">
        <v>560000</v>
      </c>
      <c r="G99" s="58">
        <v>404349.85</v>
      </c>
      <c r="H99" s="56">
        <f t="shared" si="1"/>
        <v>72.20533035714286</v>
      </c>
    </row>
    <row r="100" spans="1:8" s="3" customFormat="1" ht="13.5">
      <c r="A100" s="34"/>
      <c r="B100" s="34"/>
      <c r="C100" s="34"/>
      <c r="D100" s="35">
        <v>2</v>
      </c>
      <c r="E100" s="10" t="s">
        <v>381</v>
      </c>
      <c r="F100" s="57">
        <v>114000</v>
      </c>
      <c r="G100" s="58">
        <v>69468.05</v>
      </c>
      <c r="H100" s="56">
        <f t="shared" si="1"/>
        <v>60.936885964912285</v>
      </c>
    </row>
    <row r="101" spans="1:8" s="3" customFormat="1" ht="13.5">
      <c r="A101" s="34"/>
      <c r="B101" s="34"/>
      <c r="C101" s="34"/>
      <c r="D101" s="35">
        <v>3</v>
      </c>
      <c r="E101" s="10" t="s">
        <v>380</v>
      </c>
      <c r="F101" s="57">
        <v>100000</v>
      </c>
      <c r="G101" s="58">
        <v>0</v>
      </c>
      <c r="H101" s="56">
        <f t="shared" si="1"/>
        <v>0</v>
      </c>
    </row>
    <row r="102" spans="1:8" s="5" customFormat="1" ht="13.5">
      <c r="A102" s="34"/>
      <c r="B102" s="34"/>
      <c r="C102" s="34"/>
      <c r="D102" s="35"/>
      <c r="E102" s="10" t="s">
        <v>244</v>
      </c>
      <c r="F102" s="57">
        <f>SUM(F97+F98)</f>
        <v>15174000</v>
      </c>
      <c r="G102" s="58">
        <f>SUM(G97+G98)</f>
        <v>13683962.79</v>
      </c>
      <c r="H102" s="56">
        <f t="shared" si="1"/>
        <v>90.18032680901541</v>
      </c>
    </row>
    <row r="103" spans="1:8" s="1" customFormat="1" ht="12.75">
      <c r="A103" s="42"/>
      <c r="B103" s="42"/>
      <c r="C103" s="42"/>
      <c r="D103" s="43"/>
      <c r="E103" s="80"/>
      <c r="F103" s="67"/>
      <c r="G103" s="88"/>
      <c r="H103" s="67"/>
    </row>
    <row r="104" spans="4:8" s="9" customFormat="1" ht="12.75">
      <c r="D104" s="44"/>
      <c r="E104" s="81"/>
      <c r="F104" s="68"/>
      <c r="G104" s="89"/>
      <c r="H104" s="6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8"/>
  <sheetViews>
    <sheetView zoomScale="140" zoomScaleNormal="140" workbookViewId="0" topLeftCell="B201">
      <selection activeCell="E206" sqref="E206"/>
    </sheetView>
  </sheetViews>
  <sheetFormatPr defaultColWidth="9.140625" defaultRowHeight="15"/>
  <cols>
    <col min="1" max="1" width="6.8515625" style="45" customWidth="1"/>
    <col min="2" max="2" width="7.28125" style="45" customWidth="1"/>
    <col min="3" max="3" width="9.28125" style="45" customWidth="1"/>
    <col min="4" max="4" width="6.7109375" style="46" customWidth="1"/>
    <col min="5" max="5" width="59.7109375" style="82" customWidth="1"/>
    <col min="6" max="6" width="11.57421875" style="69" customWidth="1"/>
    <col min="7" max="7" width="15.140625" style="90" customWidth="1"/>
    <col min="8" max="8" width="10.421875" style="14" customWidth="1"/>
    <col min="9" max="9" width="13.00390625" style="124" bestFit="1" customWidth="1"/>
    <col min="10" max="10" width="11.28125" style="124" bestFit="1" customWidth="1"/>
    <col min="11" max="11" width="9.28125" style="0" bestFit="1" customWidth="1"/>
  </cols>
  <sheetData>
    <row r="1" spans="1:10" s="1" customFormat="1" ht="15.75">
      <c r="A1" s="9"/>
      <c r="B1" s="9"/>
      <c r="C1" s="9"/>
      <c r="D1" s="44"/>
      <c r="E1" s="91"/>
      <c r="F1" s="68"/>
      <c r="G1" s="89"/>
      <c r="H1" s="92"/>
      <c r="I1" s="120"/>
      <c r="J1" s="120"/>
    </row>
    <row r="2" spans="1:10" s="1" customFormat="1" ht="15.75">
      <c r="A2" s="9"/>
      <c r="B2" s="9"/>
      <c r="C2" s="9"/>
      <c r="D2" s="44"/>
      <c r="E2" s="91"/>
      <c r="F2" s="68"/>
      <c r="G2" s="89"/>
      <c r="H2" s="92"/>
      <c r="I2" s="120"/>
      <c r="J2" s="120"/>
    </row>
    <row r="3" spans="1:10" s="1" customFormat="1" ht="15.75">
      <c r="A3" s="9"/>
      <c r="B3" s="9"/>
      <c r="C3" s="9"/>
      <c r="D3" s="44"/>
      <c r="E3" s="93"/>
      <c r="F3" s="68"/>
      <c r="G3" s="89"/>
      <c r="H3" s="92"/>
      <c r="I3" s="120"/>
      <c r="J3" s="120"/>
    </row>
    <row r="4" spans="1:10" s="13" customFormat="1" ht="15.75">
      <c r="A4" s="102"/>
      <c r="B4" s="102"/>
      <c r="C4" s="102"/>
      <c r="D4" s="103"/>
      <c r="E4" s="94"/>
      <c r="F4" s="95"/>
      <c r="G4" s="115"/>
      <c r="H4" s="96"/>
      <c r="I4" s="121"/>
      <c r="J4" s="121"/>
    </row>
    <row r="5" spans="1:10" s="1" customFormat="1" ht="15.75">
      <c r="A5" s="24" t="s">
        <v>183</v>
      </c>
      <c r="B5" s="104"/>
      <c r="C5" s="24"/>
      <c r="D5" s="105"/>
      <c r="E5" s="15" t="s">
        <v>156</v>
      </c>
      <c r="F5" s="47"/>
      <c r="G5" s="83"/>
      <c r="H5" s="47"/>
      <c r="I5" s="120"/>
      <c r="J5" s="120"/>
    </row>
    <row r="6" spans="1:10" s="1" customFormat="1" ht="26.25">
      <c r="A6" s="26" t="s">
        <v>184</v>
      </c>
      <c r="B6" s="26" t="s">
        <v>188</v>
      </c>
      <c r="C6" s="26" t="s">
        <v>186</v>
      </c>
      <c r="D6" s="106" t="s">
        <v>176</v>
      </c>
      <c r="E6" s="70"/>
      <c r="F6" s="48" t="s">
        <v>420</v>
      </c>
      <c r="G6" s="84" t="s">
        <v>424</v>
      </c>
      <c r="H6" s="49" t="s">
        <v>421</v>
      </c>
      <c r="I6" s="120"/>
      <c r="J6" s="120"/>
    </row>
    <row r="7" spans="1:10" s="1" customFormat="1" ht="15.75">
      <c r="A7" s="26" t="s">
        <v>185</v>
      </c>
      <c r="B7" s="26"/>
      <c r="C7" s="26" t="s">
        <v>187</v>
      </c>
      <c r="D7" s="106" t="s">
        <v>177</v>
      </c>
      <c r="E7" s="70"/>
      <c r="F7" s="49"/>
      <c r="G7" s="85"/>
      <c r="H7" s="49" t="s">
        <v>422</v>
      </c>
      <c r="I7" s="120"/>
      <c r="J7" s="120"/>
    </row>
    <row r="8" spans="1:10" s="1" customFormat="1" ht="15.75">
      <c r="A8" s="118">
        <v>1</v>
      </c>
      <c r="B8" s="118">
        <v>2</v>
      </c>
      <c r="C8" s="118">
        <v>3</v>
      </c>
      <c r="D8" s="118">
        <v>4</v>
      </c>
      <c r="E8" s="119">
        <v>5</v>
      </c>
      <c r="F8" s="52">
        <v>6</v>
      </c>
      <c r="G8" s="52">
        <v>7</v>
      </c>
      <c r="H8" s="52">
        <v>8</v>
      </c>
      <c r="I8" s="120"/>
      <c r="J8" s="120"/>
    </row>
    <row r="9" spans="1:10" s="1" customFormat="1" ht="15.75">
      <c r="A9" s="27">
        <v>100111</v>
      </c>
      <c r="B9" s="8"/>
      <c r="C9" s="8"/>
      <c r="D9" s="31"/>
      <c r="E9" s="74" t="s">
        <v>232</v>
      </c>
      <c r="F9" s="54"/>
      <c r="G9" s="87"/>
      <c r="H9" s="54"/>
      <c r="I9" s="120"/>
      <c r="J9" s="120"/>
    </row>
    <row r="10" spans="1:10" s="2" customFormat="1" ht="15.75">
      <c r="A10" s="32"/>
      <c r="B10" s="32"/>
      <c r="C10" s="32">
        <v>610000</v>
      </c>
      <c r="D10" s="33">
        <v>1</v>
      </c>
      <c r="E10" s="75" t="s">
        <v>136</v>
      </c>
      <c r="F10" s="55">
        <f>SUM(F11)</f>
        <v>43000</v>
      </c>
      <c r="G10" s="56">
        <f>SUM(G11)</f>
        <v>40959.3</v>
      </c>
      <c r="H10" s="56">
        <f>SUM(G10/(F10/100))</f>
        <v>95.25418604651163</v>
      </c>
      <c r="I10" s="122"/>
      <c r="J10" s="122"/>
    </row>
    <row r="11" spans="1:10" s="3" customFormat="1" ht="15.75">
      <c r="A11" s="34"/>
      <c r="B11" s="34"/>
      <c r="C11" s="34">
        <v>613000</v>
      </c>
      <c r="D11" s="35" t="s">
        <v>89</v>
      </c>
      <c r="E11" s="10" t="s">
        <v>160</v>
      </c>
      <c r="F11" s="57">
        <f>SUM(F12:F13)</f>
        <v>43000</v>
      </c>
      <c r="G11" s="58">
        <f>SUM(G12:G13)</f>
        <v>40959.3</v>
      </c>
      <c r="H11" s="56">
        <f aca="true" t="shared" si="0" ref="H11:H71">SUM(G11/(F11/100))</f>
        <v>95.25418604651163</v>
      </c>
      <c r="I11" s="123"/>
      <c r="J11" s="123"/>
    </row>
    <row r="12" spans="1:10" s="1" customFormat="1" ht="15.75">
      <c r="A12" s="36"/>
      <c r="B12" s="107" t="s">
        <v>384</v>
      </c>
      <c r="C12" s="36">
        <v>613100</v>
      </c>
      <c r="D12" s="37" t="s">
        <v>7</v>
      </c>
      <c r="E12" s="76" t="s">
        <v>138</v>
      </c>
      <c r="F12" s="61">
        <v>3000</v>
      </c>
      <c r="G12" s="62">
        <v>1940.4</v>
      </c>
      <c r="H12" s="56">
        <f t="shared" si="0"/>
        <v>64.68</v>
      </c>
      <c r="I12" s="120"/>
      <c r="J12" s="120"/>
    </row>
    <row r="13" spans="1:10" s="1" customFormat="1" ht="15.75">
      <c r="A13" s="36"/>
      <c r="B13" s="107" t="s">
        <v>384</v>
      </c>
      <c r="C13" s="36">
        <v>613900</v>
      </c>
      <c r="D13" s="37" t="s">
        <v>103</v>
      </c>
      <c r="E13" s="76" t="s">
        <v>164</v>
      </c>
      <c r="F13" s="61">
        <v>40000</v>
      </c>
      <c r="G13" s="62">
        <v>39018.9</v>
      </c>
      <c r="H13" s="56">
        <f t="shared" si="0"/>
        <v>97.54725</v>
      </c>
      <c r="I13" s="120"/>
      <c r="J13" s="120"/>
    </row>
    <row r="14" spans="1:10" s="3" customFormat="1" ht="15.75">
      <c r="A14" s="34"/>
      <c r="B14" s="108" t="s">
        <v>384</v>
      </c>
      <c r="C14" s="34"/>
      <c r="D14" s="35">
        <v>2</v>
      </c>
      <c r="E14" s="77" t="s">
        <v>173</v>
      </c>
      <c r="F14" s="57">
        <v>40000</v>
      </c>
      <c r="G14" s="58">
        <v>17211.6</v>
      </c>
      <c r="H14" s="56">
        <f t="shared" si="0"/>
        <v>43.028999999999996</v>
      </c>
      <c r="I14" s="123"/>
      <c r="J14" s="123"/>
    </row>
    <row r="15" spans="1:10" s="1" customFormat="1" ht="15.75">
      <c r="A15" s="36"/>
      <c r="B15" s="36"/>
      <c r="C15" s="36"/>
      <c r="D15" s="37"/>
      <c r="E15" s="77" t="s">
        <v>201</v>
      </c>
      <c r="F15" s="57">
        <f>SUM(F10+F14)</f>
        <v>83000</v>
      </c>
      <c r="G15" s="58">
        <f>SUM(G10+G14)</f>
        <v>58170.9</v>
      </c>
      <c r="H15" s="56">
        <f t="shared" si="0"/>
        <v>70.08542168674698</v>
      </c>
      <c r="I15" s="120"/>
      <c r="J15" s="120"/>
    </row>
    <row r="16" spans="1:10" s="1" customFormat="1" ht="15.75">
      <c r="A16" s="27">
        <v>100161</v>
      </c>
      <c r="B16" s="8"/>
      <c r="C16" s="8"/>
      <c r="D16" s="31"/>
      <c r="E16" s="74" t="s">
        <v>290</v>
      </c>
      <c r="F16" s="54"/>
      <c r="G16" s="87"/>
      <c r="H16" s="54"/>
      <c r="I16" s="120"/>
      <c r="J16" s="120"/>
    </row>
    <row r="17" spans="1:10" s="2" customFormat="1" ht="15.75">
      <c r="A17" s="32"/>
      <c r="B17" s="32"/>
      <c r="C17" s="32">
        <v>610000</v>
      </c>
      <c r="D17" s="33">
        <v>1</v>
      </c>
      <c r="E17" s="75" t="s">
        <v>136</v>
      </c>
      <c r="F17" s="55">
        <f>SUM(F18)</f>
        <v>3000</v>
      </c>
      <c r="G17" s="56">
        <f>SUM(G18)</f>
        <v>2994.5</v>
      </c>
      <c r="H17" s="56">
        <f t="shared" si="0"/>
        <v>99.81666666666666</v>
      </c>
      <c r="I17" s="122"/>
      <c r="J17" s="122"/>
    </row>
    <row r="18" spans="1:10" s="3" customFormat="1" ht="15.75">
      <c r="A18" s="34"/>
      <c r="B18" s="34"/>
      <c r="C18" s="34">
        <v>613000</v>
      </c>
      <c r="D18" s="35" t="s">
        <v>89</v>
      </c>
      <c r="E18" s="10" t="s">
        <v>160</v>
      </c>
      <c r="F18" s="57">
        <f>SUM(F19:F20)</f>
        <v>3000</v>
      </c>
      <c r="G18" s="58">
        <f>SUM(G19:G20)</f>
        <v>2994.5</v>
      </c>
      <c r="H18" s="56">
        <f t="shared" si="0"/>
        <v>99.81666666666666</v>
      </c>
      <c r="I18" s="123"/>
      <c r="J18" s="123"/>
    </row>
    <row r="19" spans="1:10" s="1" customFormat="1" ht="15.75">
      <c r="A19" s="36"/>
      <c r="B19" s="107" t="s">
        <v>384</v>
      </c>
      <c r="C19" s="36">
        <v>613100</v>
      </c>
      <c r="D19" s="37" t="s">
        <v>7</v>
      </c>
      <c r="E19" s="76" t="s">
        <v>138</v>
      </c>
      <c r="F19" s="61">
        <v>1000</v>
      </c>
      <c r="G19" s="62">
        <v>999.96</v>
      </c>
      <c r="H19" s="56">
        <f t="shared" si="0"/>
        <v>99.99600000000001</v>
      </c>
      <c r="I19" s="120"/>
      <c r="J19" s="120"/>
    </row>
    <row r="20" spans="1:10" s="1" customFormat="1" ht="15.75">
      <c r="A20" s="36"/>
      <c r="B20" s="107" t="s">
        <v>384</v>
      </c>
      <c r="C20" s="36">
        <v>613900</v>
      </c>
      <c r="D20" s="37" t="s">
        <v>103</v>
      </c>
      <c r="E20" s="76" t="s">
        <v>164</v>
      </c>
      <c r="F20" s="61">
        <v>2000</v>
      </c>
      <c r="G20" s="62">
        <v>1994.54</v>
      </c>
      <c r="H20" s="56">
        <f t="shared" si="0"/>
        <v>99.727</v>
      </c>
      <c r="I20" s="120"/>
      <c r="J20" s="120"/>
    </row>
    <row r="21" spans="1:10" s="1" customFormat="1" ht="15.75">
      <c r="A21" s="36"/>
      <c r="B21" s="36"/>
      <c r="C21" s="36"/>
      <c r="D21" s="37"/>
      <c r="E21" s="77" t="s">
        <v>201</v>
      </c>
      <c r="F21" s="57">
        <f>SUM(F17)</f>
        <v>3000</v>
      </c>
      <c r="G21" s="58">
        <f>SUM(G17)</f>
        <v>2994.5</v>
      </c>
      <c r="H21" s="56">
        <f t="shared" si="0"/>
        <v>99.81666666666666</v>
      </c>
      <c r="I21" s="120"/>
      <c r="J21" s="120"/>
    </row>
    <row r="22" spans="1:10" s="1" customFormat="1" ht="15.75">
      <c r="A22" s="27">
        <v>100121</v>
      </c>
      <c r="B22" s="8"/>
      <c r="C22" s="8"/>
      <c r="D22" s="31"/>
      <c r="E22" s="74" t="s">
        <v>291</v>
      </c>
      <c r="F22" s="54"/>
      <c r="G22" s="87"/>
      <c r="H22" s="54"/>
      <c r="I22" s="120"/>
      <c r="J22" s="120"/>
    </row>
    <row r="23" spans="1:10" s="2" customFormat="1" ht="15.75">
      <c r="A23" s="32"/>
      <c r="B23" s="109"/>
      <c r="C23" s="32">
        <v>610000</v>
      </c>
      <c r="D23" s="33">
        <v>1</v>
      </c>
      <c r="E23" s="75" t="s">
        <v>136</v>
      </c>
      <c r="F23" s="55">
        <f>SUM(F24+F32)</f>
        <v>585000</v>
      </c>
      <c r="G23" s="56">
        <f>SUM(G24+G32)</f>
        <v>459450.00999999995</v>
      </c>
      <c r="H23" s="56">
        <f t="shared" si="0"/>
        <v>78.53846324786323</v>
      </c>
      <c r="I23" s="122"/>
      <c r="J23" s="122"/>
    </row>
    <row r="24" spans="1:10" s="3" customFormat="1" ht="15.75">
      <c r="A24" s="34"/>
      <c r="B24" s="110"/>
      <c r="C24" s="34">
        <v>613000</v>
      </c>
      <c r="D24" s="35" t="s">
        <v>89</v>
      </c>
      <c r="E24" s="10" t="s">
        <v>160</v>
      </c>
      <c r="F24" s="57">
        <f>SUM(F25:F31)</f>
        <v>185000</v>
      </c>
      <c r="G24" s="58">
        <f>SUM(G25:G31)</f>
        <v>185633.62</v>
      </c>
      <c r="H24" s="56">
        <f t="shared" si="0"/>
        <v>100.3424972972973</v>
      </c>
      <c r="I24" s="123"/>
      <c r="J24" s="123"/>
    </row>
    <row r="25" spans="1:10" s="1" customFormat="1" ht="15.75">
      <c r="A25" s="36"/>
      <c r="B25" s="111" t="s">
        <v>385</v>
      </c>
      <c r="C25" s="36">
        <v>613100</v>
      </c>
      <c r="D25" s="37" t="s">
        <v>7</v>
      </c>
      <c r="E25" s="76" t="s">
        <v>138</v>
      </c>
      <c r="F25" s="61">
        <v>1000</v>
      </c>
      <c r="G25" s="62">
        <v>981.1</v>
      </c>
      <c r="H25" s="56">
        <f t="shared" si="0"/>
        <v>98.11</v>
      </c>
      <c r="I25" s="120"/>
      <c r="J25" s="120"/>
    </row>
    <row r="26" spans="1:10" s="1" customFormat="1" ht="15.75">
      <c r="A26" s="36"/>
      <c r="B26" s="111" t="s">
        <v>385</v>
      </c>
      <c r="C26" s="36">
        <v>613800</v>
      </c>
      <c r="D26" s="37" t="s">
        <v>103</v>
      </c>
      <c r="E26" s="76" t="s">
        <v>325</v>
      </c>
      <c r="F26" s="61">
        <v>8000</v>
      </c>
      <c r="G26" s="62">
        <v>9673.18</v>
      </c>
      <c r="H26" s="56">
        <f t="shared" si="0"/>
        <v>120.91475</v>
      </c>
      <c r="I26" s="120"/>
      <c r="J26" s="120"/>
    </row>
    <row r="27" spans="1:10" s="1" customFormat="1" ht="15.75">
      <c r="A27" s="36"/>
      <c r="B27" s="111" t="s">
        <v>385</v>
      </c>
      <c r="C27" s="36">
        <v>613900</v>
      </c>
      <c r="D27" s="37" t="s">
        <v>105</v>
      </c>
      <c r="E27" s="76" t="s">
        <v>164</v>
      </c>
      <c r="F27" s="61">
        <v>36000</v>
      </c>
      <c r="G27" s="62">
        <v>36942.27</v>
      </c>
      <c r="H27" s="56">
        <f t="shared" si="0"/>
        <v>102.61741666666666</v>
      </c>
      <c r="I27" s="120"/>
      <c r="J27" s="120"/>
    </row>
    <row r="28" spans="1:10" s="1" customFormat="1" ht="15.75">
      <c r="A28" s="36"/>
      <c r="B28" s="111" t="s">
        <v>386</v>
      </c>
      <c r="C28" s="36">
        <v>613900</v>
      </c>
      <c r="D28" s="37" t="s">
        <v>193</v>
      </c>
      <c r="E28" s="76" t="s">
        <v>299</v>
      </c>
      <c r="F28" s="61">
        <v>20000</v>
      </c>
      <c r="G28" s="62">
        <v>18486</v>
      </c>
      <c r="H28" s="56">
        <f t="shared" si="0"/>
        <v>92.43</v>
      </c>
      <c r="I28" s="120"/>
      <c r="J28" s="120"/>
    </row>
    <row r="29" spans="1:10" s="1" customFormat="1" ht="15.75">
      <c r="A29" s="36"/>
      <c r="B29" s="111" t="s">
        <v>386</v>
      </c>
      <c r="C29" s="36">
        <v>613900</v>
      </c>
      <c r="D29" s="37" t="s">
        <v>203</v>
      </c>
      <c r="E29" s="76" t="s">
        <v>367</v>
      </c>
      <c r="F29" s="61">
        <v>40000</v>
      </c>
      <c r="G29" s="62">
        <v>25000</v>
      </c>
      <c r="H29" s="56">
        <f t="shared" si="0"/>
        <v>62.5</v>
      </c>
      <c r="I29" s="120"/>
      <c r="J29" s="120"/>
    </row>
    <row r="30" spans="1:10" s="1" customFormat="1" ht="15.75">
      <c r="A30" s="36"/>
      <c r="B30" s="111" t="s">
        <v>386</v>
      </c>
      <c r="C30" s="36">
        <v>613900</v>
      </c>
      <c r="D30" s="37" t="s">
        <v>205</v>
      </c>
      <c r="E30" s="76" t="s">
        <v>300</v>
      </c>
      <c r="F30" s="61">
        <v>20000</v>
      </c>
      <c r="G30" s="62">
        <v>12000</v>
      </c>
      <c r="H30" s="56">
        <f t="shared" si="0"/>
        <v>60</v>
      </c>
      <c r="I30" s="120"/>
      <c r="J30" s="120"/>
    </row>
    <row r="31" spans="1:10" s="1" customFormat="1" ht="15.75">
      <c r="A31" s="36"/>
      <c r="B31" s="111" t="s">
        <v>387</v>
      </c>
      <c r="C31" s="36">
        <v>613900</v>
      </c>
      <c r="D31" s="37" t="s">
        <v>255</v>
      </c>
      <c r="E31" s="76" t="s">
        <v>272</v>
      </c>
      <c r="F31" s="61">
        <v>60000</v>
      </c>
      <c r="G31" s="62">
        <v>82551.07</v>
      </c>
      <c r="H31" s="56">
        <f t="shared" si="0"/>
        <v>137.58511666666666</v>
      </c>
      <c r="I31" s="120"/>
      <c r="J31" s="120"/>
    </row>
    <row r="32" spans="1:10" s="3" customFormat="1" ht="15.75">
      <c r="A32" s="34"/>
      <c r="B32" s="110"/>
      <c r="C32" s="34">
        <v>614000</v>
      </c>
      <c r="D32" s="35" t="s">
        <v>44</v>
      </c>
      <c r="E32" s="10" t="s">
        <v>165</v>
      </c>
      <c r="F32" s="57">
        <f>SUM(F33:F40)</f>
        <v>400000</v>
      </c>
      <c r="G32" s="58">
        <f>SUM(G33:G40)</f>
        <v>273816.38999999996</v>
      </c>
      <c r="H32" s="56">
        <f t="shared" si="0"/>
        <v>68.45409749999999</v>
      </c>
      <c r="I32" s="123"/>
      <c r="J32" s="123"/>
    </row>
    <row r="33" spans="1:10" s="1" customFormat="1" ht="15.75">
      <c r="A33" s="36"/>
      <c r="B33" s="111" t="s">
        <v>385</v>
      </c>
      <c r="C33" s="36">
        <v>614200</v>
      </c>
      <c r="D33" s="37" t="s">
        <v>45</v>
      </c>
      <c r="E33" s="76" t="s">
        <v>426</v>
      </c>
      <c r="F33" s="61">
        <v>50000</v>
      </c>
      <c r="G33" s="62">
        <v>47458.54</v>
      </c>
      <c r="H33" s="56">
        <f t="shared" si="0"/>
        <v>94.91708</v>
      </c>
      <c r="I33" s="120"/>
      <c r="J33" s="120"/>
    </row>
    <row r="34" spans="1:10" s="1" customFormat="1" ht="15.75">
      <c r="A34" s="36"/>
      <c r="B34" s="111" t="s">
        <v>385</v>
      </c>
      <c r="C34" s="36">
        <v>614200</v>
      </c>
      <c r="D34" s="37" t="s">
        <v>45</v>
      </c>
      <c r="E34" s="76" t="s">
        <v>418</v>
      </c>
      <c r="F34" s="61">
        <v>50000</v>
      </c>
      <c r="G34" s="62">
        <v>48841.92</v>
      </c>
      <c r="H34" s="56">
        <f t="shared" si="0"/>
        <v>97.68384</v>
      </c>
      <c r="I34" s="120"/>
      <c r="J34" s="120"/>
    </row>
    <row r="35" spans="1:10" s="1" customFormat="1" ht="15.75">
      <c r="A35" s="36"/>
      <c r="B35" s="111" t="s">
        <v>388</v>
      </c>
      <c r="C35" s="36">
        <v>614400</v>
      </c>
      <c r="D35" s="37" t="s">
        <v>194</v>
      </c>
      <c r="E35" s="76" t="s">
        <v>189</v>
      </c>
      <c r="F35" s="61">
        <v>10000</v>
      </c>
      <c r="G35" s="62">
        <v>1000</v>
      </c>
      <c r="H35" s="56">
        <f t="shared" si="0"/>
        <v>10</v>
      </c>
      <c r="I35" s="120"/>
      <c r="J35" s="120"/>
    </row>
    <row r="36" spans="1:10" s="1" customFormat="1" ht="15.75">
      <c r="A36" s="36"/>
      <c r="B36" s="111" t="s">
        <v>389</v>
      </c>
      <c r="C36" s="36">
        <v>614500</v>
      </c>
      <c r="D36" s="37" t="s">
        <v>195</v>
      </c>
      <c r="E36" s="76" t="s">
        <v>192</v>
      </c>
      <c r="F36" s="61">
        <v>70000</v>
      </c>
      <c r="G36" s="62">
        <v>64091.74</v>
      </c>
      <c r="H36" s="56">
        <f t="shared" si="0"/>
        <v>91.55962857142858</v>
      </c>
      <c r="I36" s="120"/>
      <c r="J36" s="120"/>
    </row>
    <row r="37" spans="1:10" s="1" customFormat="1" ht="15.75">
      <c r="A37" s="36"/>
      <c r="B37" s="111" t="s">
        <v>385</v>
      </c>
      <c r="C37" s="36">
        <v>614500</v>
      </c>
      <c r="D37" s="37" t="s">
        <v>196</v>
      </c>
      <c r="E37" s="76" t="s">
        <v>326</v>
      </c>
      <c r="F37" s="61">
        <v>70000</v>
      </c>
      <c r="G37" s="62">
        <v>43883.48</v>
      </c>
      <c r="H37" s="56">
        <f t="shared" si="0"/>
        <v>62.69068571428572</v>
      </c>
      <c r="I37" s="120"/>
      <c r="J37" s="120"/>
    </row>
    <row r="38" spans="1:10" s="1" customFormat="1" ht="15.75">
      <c r="A38" s="36"/>
      <c r="B38" s="111" t="s">
        <v>390</v>
      </c>
      <c r="C38" s="36">
        <v>614800</v>
      </c>
      <c r="D38" s="37" t="s">
        <v>197</v>
      </c>
      <c r="E38" s="76" t="s">
        <v>190</v>
      </c>
      <c r="F38" s="61">
        <v>50000</v>
      </c>
      <c r="G38" s="62">
        <v>24647.86</v>
      </c>
      <c r="H38" s="56">
        <f t="shared" si="0"/>
        <v>49.29572</v>
      </c>
      <c r="I38" s="120"/>
      <c r="J38" s="120"/>
    </row>
    <row r="39" spans="1:10" s="1" customFormat="1" ht="15.75">
      <c r="A39" s="36"/>
      <c r="B39" s="111" t="s">
        <v>391</v>
      </c>
      <c r="C39" s="36">
        <v>614800</v>
      </c>
      <c r="D39" s="37" t="s">
        <v>198</v>
      </c>
      <c r="E39" s="76" t="s">
        <v>191</v>
      </c>
      <c r="F39" s="61">
        <v>50000</v>
      </c>
      <c r="G39" s="62">
        <v>31226.8</v>
      </c>
      <c r="H39" s="56">
        <f t="shared" si="0"/>
        <v>62.4536</v>
      </c>
      <c r="I39" s="120"/>
      <c r="J39" s="120"/>
    </row>
    <row r="40" spans="1:10" s="1" customFormat="1" ht="15.75">
      <c r="A40" s="36"/>
      <c r="B40" s="111" t="s">
        <v>391</v>
      </c>
      <c r="C40" s="36">
        <v>614800</v>
      </c>
      <c r="D40" s="37" t="s">
        <v>216</v>
      </c>
      <c r="E40" s="76" t="s">
        <v>308</v>
      </c>
      <c r="F40" s="61">
        <v>50000</v>
      </c>
      <c r="G40" s="62">
        <v>12666.05</v>
      </c>
      <c r="H40" s="56">
        <f t="shared" si="0"/>
        <v>25.332099999999997</v>
      </c>
      <c r="I40" s="120"/>
      <c r="J40" s="120"/>
    </row>
    <row r="41" spans="1:10" s="3" customFormat="1" ht="15.75">
      <c r="A41" s="34"/>
      <c r="B41" s="110"/>
      <c r="C41" s="34">
        <v>821000</v>
      </c>
      <c r="D41" s="35">
        <v>2</v>
      </c>
      <c r="E41" s="77" t="s">
        <v>199</v>
      </c>
      <c r="F41" s="57">
        <f>SUM(F42:F44)</f>
        <v>545000</v>
      </c>
      <c r="G41" s="58">
        <f>SUM(G42:G44)</f>
        <v>443365.69</v>
      </c>
      <c r="H41" s="56">
        <f t="shared" si="0"/>
        <v>81.35150275229358</v>
      </c>
      <c r="I41" s="123"/>
      <c r="J41" s="123"/>
    </row>
    <row r="42" spans="1:10" s="1" customFormat="1" ht="15.75">
      <c r="A42" s="36"/>
      <c r="B42" s="111" t="s">
        <v>385</v>
      </c>
      <c r="C42" s="36">
        <v>821500</v>
      </c>
      <c r="D42" s="37" t="s">
        <v>55</v>
      </c>
      <c r="E42" s="76" t="s">
        <v>368</v>
      </c>
      <c r="F42" s="61">
        <v>230000</v>
      </c>
      <c r="G42" s="62">
        <v>173045.39</v>
      </c>
      <c r="H42" s="56">
        <f t="shared" si="0"/>
        <v>75.23712608695652</v>
      </c>
      <c r="I42" s="120"/>
      <c r="J42" s="120"/>
    </row>
    <row r="43" spans="1:10" s="1" customFormat="1" ht="15.75">
      <c r="A43" s="36"/>
      <c r="B43" s="111" t="s">
        <v>385</v>
      </c>
      <c r="C43" s="36">
        <v>821600</v>
      </c>
      <c r="D43" s="37" t="s">
        <v>154</v>
      </c>
      <c r="E43" s="76" t="s">
        <v>321</v>
      </c>
      <c r="F43" s="61">
        <v>300000</v>
      </c>
      <c r="G43" s="62">
        <v>270320.3</v>
      </c>
      <c r="H43" s="56">
        <f t="shared" si="0"/>
        <v>90.10676666666666</v>
      </c>
      <c r="I43" s="120"/>
      <c r="J43" s="120"/>
    </row>
    <row r="44" spans="1:10" s="1" customFormat="1" ht="15.75">
      <c r="A44" s="36"/>
      <c r="B44" s="111" t="s">
        <v>392</v>
      </c>
      <c r="C44" s="36">
        <v>821600</v>
      </c>
      <c r="D44" s="37" t="s">
        <v>61</v>
      </c>
      <c r="E44" s="76" t="s">
        <v>200</v>
      </c>
      <c r="F44" s="61">
        <v>15000</v>
      </c>
      <c r="G44" s="62">
        <v>0</v>
      </c>
      <c r="H44" s="56">
        <f t="shared" si="0"/>
        <v>0</v>
      </c>
      <c r="I44" s="120"/>
      <c r="J44" s="120"/>
    </row>
    <row r="45" spans="1:10" s="1" customFormat="1" ht="15.75">
      <c r="A45" s="36"/>
      <c r="B45" s="111"/>
      <c r="C45" s="36"/>
      <c r="D45" s="37"/>
      <c r="E45" s="77" t="s">
        <v>202</v>
      </c>
      <c r="F45" s="57">
        <f>SUM(F23+F41)</f>
        <v>1130000</v>
      </c>
      <c r="G45" s="58">
        <f>SUM(G23+G41)</f>
        <v>902815.7</v>
      </c>
      <c r="H45" s="56">
        <f t="shared" si="0"/>
        <v>79.89519469026548</v>
      </c>
      <c r="I45" s="120"/>
      <c r="J45" s="120"/>
    </row>
    <row r="46" spans="1:10" s="1" customFormat="1" ht="15.75">
      <c r="A46" s="27">
        <v>100131</v>
      </c>
      <c r="B46" s="8"/>
      <c r="C46" s="8"/>
      <c r="D46" s="31"/>
      <c r="E46" s="74" t="s">
        <v>292</v>
      </c>
      <c r="F46" s="54"/>
      <c r="G46" s="87"/>
      <c r="H46" s="54"/>
      <c r="I46" s="120"/>
      <c r="J46" s="120"/>
    </row>
    <row r="47" spans="1:10" s="2" customFormat="1" ht="15.75">
      <c r="A47" s="32"/>
      <c r="B47" s="32"/>
      <c r="C47" s="32">
        <v>610000</v>
      </c>
      <c r="D47" s="33">
        <v>1</v>
      </c>
      <c r="E47" s="75" t="s">
        <v>136</v>
      </c>
      <c r="F47" s="55">
        <f>SUM(F48)+F61</f>
        <v>2391000</v>
      </c>
      <c r="G47" s="56">
        <f>SUM(G48)+G61</f>
        <v>2213813.3000000003</v>
      </c>
      <c r="H47" s="56">
        <f t="shared" si="0"/>
        <v>92.5894312003346</v>
      </c>
      <c r="I47" s="122"/>
      <c r="J47" s="122"/>
    </row>
    <row r="48" spans="1:10" s="3" customFormat="1" ht="15.75">
      <c r="A48" s="34"/>
      <c r="B48" s="110"/>
      <c r="C48" s="34">
        <v>613000</v>
      </c>
      <c r="D48" s="35" t="s">
        <v>89</v>
      </c>
      <c r="E48" s="10" t="s">
        <v>160</v>
      </c>
      <c r="F48" s="57">
        <f>SUM(F49:F60)</f>
        <v>2291000</v>
      </c>
      <c r="G48" s="58">
        <f>SUM(G49:G60)</f>
        <v>2212202.6500000004</v>
      </c>
      <c r="H48" s="56">
        <f t="shared" si="0"/>
        <v>96.56056962025318</v>
      </c>
      <c r="I48" s="123"/>
      <c r="J48" s="123"/>
    </row>
    <row r="49" spans="1:10" s="1" customFormat="1" ht="15.75">
      <c r="A49" s="36"/>
      <c r="B49" s="107" t="s">
        <v>386</v>
      </c>
      <c r="C49" s="36">
        <v>613100</v>
      </c>
      <c r="D49" s="37" t="s">
        <v>7</v>
      </c>
      <c r="E49" s="76" t="s">
        <v>138</v>
      </c>
      <c r="F49" s="61">
        <v>1000</v>
      </c>
      <c r="G49" s="62">
        <v>25</v>
      </c>
      <c r="H49" s="56">
        <f t="shared" si="0"/>
        <v>2.5</v>
      </c>
      <c r="I49" s="120"/>
      <c r="J49" s="120"/>
    </row>
    <row r="50" spans="1:10" s="1" customFormat="1" ht="15.75">
      <c r="A50" s="36"/>
      <c r="B50" s="111" t="s">
        <v>393</v>
      </c>
      <c r="C50" s="36">
        <v>613200</v>
      </c>
      <c r="D50" s="37" t="s">
        <v>103</v>
      </c>
      <c r="E50" s="76" t="s">
        <v>273</v>
      </c>
      <c r="F50" s="61">
        <v>210000</v>
      </c>
      <c r="G50" s="62">
        <v>194150.13</v>
      </c>
      <c r="H50" s="56">
        <f t="shared" si="0"/>
        <v>92.45244285714286</v>
      </c>
      <c r="I50" s="120"/>
      <c r="J50" s="120"/>
    </row>
    <row r="51" spans="1:10" s="1" customFormat="1" ht="15.75">
      <c r="A51" s="36"/>
      <c r="B51" s="111" t="s">
        <v>394</v>
      </c>
      <c r="C51" s="36">
        <v>613300</v>
      </c>
      <c r="D51" s="37" t="s">
        <v>105</v>
      </c>
      <c r="E51" s="76" t="s">
        <v>254</v>
      </c>
      <c r="F51" s="61">
        <v>700000</v>
      </c>
      <c r="G51" s="62">
        <v>610180.84</v>
      </c>
      <c r="H51" s="56">
        <f t="shared" si="0"/>
        <v>87.16869142857142</v>
      </c>
      <c r="I51" s="120"/>
      <c r="J51" s="120"/>
    </row>
    <row r="52" spans="1:10" s="1" customFormat="1" ht="15.75">
      <c r="A52" s="36"/>
      <c r="B52" s="111" t="s">
        <v>394</v>
      </c>
      <c r="C52" s="36">
        <v>613300</v>
      </c>
      <c r="D52" s="37" t="s">
        <v>193</v>
      </c>
      <c r="E52" s="76" t="s">
        <v>266</v>
      </c>
      <c r="F52" s="61">
        <v>400000</v>
      </c>
      <c r="G52" s="62">
        <v>496479.45</v>
      </c>
      <c r="H52" s="56">
        <f t="shared" si="0"/>
        <v>124.1198625</v>
      </c>
      <c r="I52" s="120"/>
      <c r="J52" s="120"/>
    </row>
    <row r="53" spans="1:10" s="1" customFormat="1" ht="15.75">
      <c r="A53" s="36"/>
      <c r="B53" s="111" t="s">
        <v>394</v>
      </c>
      <c r="C53" s="36">
        <v>613300</v>
      </c>
      <c r="D53" s="37" t="s">
        <v>203</v>
      </c>
      <c r="E53" s="76" t="s">
        <v>267</v>
      </c>
      <c r="F53" s="61">
        <v>200000</v>
      </c>
      <c r="G53" s="62">
        <v>285246</v>
      </c>
      <c r="H53" s="56">
        <f t="shared" si="0"/>
        <v>142.623</v>
      </c>
      <c r="I53" s="120"/>
      <c r="J53" s="120"/>
    </row>
    <row r="54" spans="1:10" s="1" customFormat="1" ht="15.75">
      <c r="A54" s="36"/>
      <c r="B54" s="111" t="s">
        <v>395</v>
      </c>
      <c r="C54" s="36">
        <v>613300</v>
      </c>
      <c r="D54" s="37" t="s">
        <v>205</v>
      </c>
      <c r="E54" s="76" t="s">
        <v>297</v>
      </c>
      <c r="F54" s="61">
        <v>200000</v>
      </c>
      <c r="G54" s="62">
        <v>111893.35</v>
      </c>
      <c r="H54" s="56">
        <f t="shared" si="0"/>
        <v>55.946675000000006</v>
      </c>
      <c r="I54" s="120"/>
      <c r="J54" s="120"/>
    </row>
    <row r="55" spans="1:10" s="1" customFormat="1" ht="15.75">
      <c r="A55" s="36"/>
      <c r="B55" s="111" t="s">
        <v>396</v>
      </c>
      <c r="C55" s="36">
        <v>613300</v>
      </c>
      <c r="D55" s="37" t="s">
        <v>255</v>
      </c>
      <c r="E55" s="76" t="s">
        <v>370</v>
      </c>
      <c r="F55" s="61">
        <v>100000</v>
      </c>
      <c r="G55" s="62">
        <v>0</v>
      </c>
      <c r="H55" s="56">
        <f t="shared" si="0"/>
        <v>0</v>
      </c>
      <c r="I55" s="120"/>
      <c r="J55" s="120"/>
    </row>
    <row r="56" spans="1:10" s="1" customFormat="1" ht="15.75">
      <c r="A56" s="36"/>
      <c r="B56" s="111" t="s">
        <v>386</v>
      </c>
      <c r="C56" s="36">
        <v>613700</v>
      </c>
      <c r="D56" s="37" t="s">
        <v>265</v>
      </c>
      <c r="E56" s="76" t="s">
        <v>251</v>
      </c>
      <c r="F56" s="61">
        <v>300000</v>
      </c>
      <c r="G56" s="62">
        <v>306303.58</v>
      </c>
      <c r="H56" s="56">
        <f t="shared" si="0"/>
        <v>102.10119333333334</v>
      </c>
      <c r="I56" s="120"/>
      <c r="J56" s="120"/>
    </row>
    <row r="57" spans="1:10" s="1" customFormat="1" ht="15.75">
      <c r="A57" s="36"/>
      <c r="B57" s="111" t="s">
        <v>390</v>
      </c>
      <c r="C57" s="36">
        <v>613900</v>
      </c>
      <c r="D57" s="37" t="s">
        <v>296</v>
      </c>
      <c r="E57" s="76" t="s">
        <v>175</v>
      </c>
      <c r="F57" s="61">
        <v>70000</v>
      </c>
      <c r="G57" s="62">
        <v>69390.37</v>
      </c>
      <c r="H57" s="56">
        <f t="shared" si="0"/>
        <v>99.1291</v>
      </c>
      <c r="I57" s="120"/>
      <c r="J57" s="120"/>
    </row>
    <row r="58" spans="1:10" s="1" customFormat="1" ht="15.75">
      <c r="A58" s="36"/>
      <c r="B58" s="111" t="s">
        <v>386</v>
      </c>
      <c r="C58" s="36">
        <v>613900</v>
      </c>
      <c r="D58" s="37" t="s">
        <v>318</v>
      </c>
      <c r="E58" s="76" t="s">
        <v>164</v>
      </c>
      <c r="F58" s="61">
        <v>30000</v>
      </c>
      <c r="G58" s="62">
        <v>28792.61</v>
      </c>
      <c r="H58" s="56">
        <f t="shared" si="0"/>
        <v>95.97536666666667</v>
      </c>
      <c r="I58" s="120"/>
      <c r="J58" s="120"/>
    </row>
    <row r="59" spans="1:10" s="1" customFormat="1" ht="15.75">
      <c r="A59" s="36"/>
      <c r="B59" s="111" t="s">
        <v>386</v>
      </c>
      <c r="C59" s="36">
        <v>613900</v>
      </c>
      <c r="D59" s="37" t="s">
        <v>324</v>
      </c>
      <c r="E59" s="76" t="s">
        <v>256</v>
      </c>
      <c r="F59" s="61">
        <v>40000</v>
      </c>
      <c r="G59" s="62">
        <v>23493.74</v>
      </c>
      <c r="H59" s="56">
        <f t="shared" si="0"/>
        <v>58.734350000000006</v>
      </c>
      <c r="I59" s="120"/>
      <c r="J59" s="120"/>
    </row>
    <row r="60" spans="1:10" s="1" customFormat="1" ht="15.75">
      <c r="A60" s="36"/>
      <c r="B60" s="111" t="s">
        <v>386</v>
      </c>
      <c r="C60" s="36">
        <v>613900</v>
      </c>
      <c r="D60" s="37" t="s">
        <v>369</v>
      </c>
      <c r="E60" s="76" t="s">
        <v>319</v>
      </c>
      <c r="F60" s="61">
        <v>40000</v>
      </c>
      <c r="G60" s="62">
        <v>86247.58</v>
      </c>
      <c r="H60" s="56">
        <f t="shared" si="0"/>
        <v>215.61895</v>
      </c>
      <c r="I60" s="120"/>
      <c r="J60" s="120"/>
    </row>
    <row r="61" spans="1:10" s="3" customFormat="1" ht="15.75">
      <c r="A61" s="34"/>
      <c r="B61" s="110"/>
      <c r="C61" s="34">
        <v>61600</v>
      </c>
      <c r="D61" s="35" t="s">
        <v>44</v>
      </c>
      <c r="E61" s="10" t="s">
        <v>275</v>
      </c>
      <c r="F61" s="57">
        <f>SUM(F62)</f>
        <v>100000</v>
      </c>
      <c r="G61" s="58">
        <f>SUM(G62)</f>
        <v>1610.65</v>
      </c>
      <c r="H61" s="56">
        <f t="shared" si="0"/>
        <v>1.6106500000000001</v>
      </c>
      <c r="I61" s="123"/>
      <c r="J61" s="123"/>
    </row>
    <row r="62" spans="1:10" s="1" customFormat="1" ht="15.75">
      <c r="A62" s="36"/>
      <c r="B62" s="111" t="s">
        <v>397</v>
      </c>
      <c r="C62" s="36">
        <v>616100</v>
      </c>
      <c r="D62" s="37" t="s">
        <v>45</v>
      </c>
      <c r="E62" s="76" t="s">
        <v>276</v>
      </c>
      <c r="F62" s="61">
        <v>100000</v>
      </c>
      <c r="G62" s="62">
        <v>1610.65</v>
      </c>
      <c r="H62" s="56">
        <f t="shared" si="0"/>
        <v>1.6106500000000001</v>
      </c>
      <c r="I62" s="120"/>
      <c r="J62" s="120"/>
    </row>
    <row r="63" spans="1:10" s="3" customFormat="1" ht="15.75">
      <c r="A63" s="34"/>
      <c r="B63" s="110"/>
      <c r="C63" s="34">
        <v>821000</v>
      </c>
      <c r="D63" s="35">
        <v>2</v>
      </c>
      <c r="E63" s="77" t="s">
        <v>199</v>
      </c>
      <c r="F63" s="57">
        <f>SUM(F64:F70)</f>
        <v>2339000</v>
      </c>
      <c r="G63" s="58">
        <f>SUM(G64:G70)</f>
        <v>1990247.2299999997</v>
      </c>
      <c r="H63" s="56">
        <f t="shared" si="0"/>
        <v>85.08966353142367</v>
      </c>
      <c r="I63" s="123"/>
      <c r="J63" s="123"/>
    </row>
    <row r="64" spans="1:10" s="1" customFormat="1" ht="15.75">
      <c r="A64" s="36"/>
      <c r="B64" s="111" t="s">
        <v>385</v>
      </c>
      <c r="C64" s="36">
        <v>821100</v>
      </c>
      <c r="D64" s="37" t="s">
        <v>55</v>
      </c>
      <c r="E64" s="76" t="s">
        <v>206</v>
      </c>
      <c r="F64" s="61">
        <v>50000</v>
      </c>
      <c r="G64" s="62">
        <v>47800</v>
      </c>
      <c r="H64" s="56">
        <f t="shared" si="0"/>
        <v>95.6</v>
      </c>
      <c r="I64" s="120"/>
      <c r="J64" s="120"/>
    </row>
    <row r="65" spans="1:10" s="1" customFormat="1" ht="15.75">
      <c r="A65" s="36"/>
      <c r="B65" s="111" t="s">
        <v>385</v>
      </c>
      <c r="C65" s="36">
        <v>821500</v>
      </c>
      <c r="D65" s="37" t="s">
        <v>154</v>
      </c>
      <c r="E65" s="76" t="s">
        <v>320</v>
      </c>
      <c r="F65" s="61">
        <v>40000</v>
      </c>
      <c r="G65" s="62">
        <v>40065.46</v>
      </c>
      <c r="H65" s="56">
        <f t="shared" si="0"/>
        <v>100.16365</v>
      </c>
      <c r="I65" s="120"/>
      <c r="J65" s="120"/>
    </row>
    <row r="66" spans="1:10" s="1" customFormat="1" ht="15.75">
      <c r="A66" s="36"/>
      <c r="B66" s="111" t="s">
        <v>386</v>
      </c>
      <c r="C66" s="36">
        <v>821500</v>
      </c>
      <c r="D66" s="37" t="s">
        <v>61</v>
      </c>
      <c r="E66" s="76" t="s">
        <v>383</v>
      </c>
      <c r="F66" s="61">
        <v>174000</v>
      </c>
      <c r="G66" s="62">
        <v>0</v>
      </c>
      <c r="H66" s="56">
        <f t="shared" si="0"/>
        <v>0</v>
      </c>
      <c r="I66" s="120"/>
      <c r="J66" s="120"/>
    </row>
    <row r="67" spans="1:10" s="1" customFormat="1" ht="15.75">
      <c r="A67" s="36"/>
      <c r="B67" s="111" t="s">
        <v>385</v>
      </c>
      <c r="C67" s="36">
        <v>821600</v>
      </c>
      <c r="D67" s="37" t="s">
        <v>65</v>
      </c>
      <c r="E67" s="76" t="s">
        <v>371</v>
      </c>
      <c r="F67" s="61">
        <v>1700000</v>
      </c>
      <c r="G67" s="62">
        <v>1528988.16</v>
      </c>
      <c r="H67" s="56">
        <f t="shared" si="0"/>
        <v>89.94048</v>
      </c>
      <c r="I67" s="120"/>
      <c r="J67" s="120"/>
    </row>
    <row r="68" spans="1:10" s="1" customFormat="1" ht="15.75">
      <c r="A68" s="36"/>
      <c r="B68" s="111" t="s">
        <v>396</v>
      </c>
      <c r="C68" s="36">
        <v>821600</v>
      </c>
      <c r="D68" s="37" t="s">
        <v>69</v>
      </c>
      <c r="E68" s="76" t="s">
        <v>372</v>
      </c>
      <c r="F68" s="61">
        <v>200000</v>
      </c>
      <c r="G68" s="62">
        <v>194990.16</v>
      </c>
      <c r="H68" s="56">
        <f t="shared" si="0"/>
        <v>97.49508</v>
      </c>
      <c r="I68" s="120"/>
      <c r="J68" s="120"/>
    </row>
    <row r="69" spans="1:10" s="1" customFormat="1" ht="15.75">
      <c r="A69" s="36"/>
      <c r="B69" s="111" t="s">
        <v>393</v>
      </c>
      <c r="C69" s="36">
        <v>821600</v>
      </c>
      <c r="D69" s="37" t="s">
        <v>73</v>
      </c>
      <c r="E69" s="76" t="s">
        <v>373</v>
      </c>
      <c r="F69" s="61">
        <v>75000</v>
      </c>
      <c r="G69" s="62">
        <v>74788.5</v>
      </c>
      <c r="H69" s="56">
        <f t="shared" si="0"/>
        <v>99.718</v>
      </c>
      <c r="I69" s="120"/>
      <c r="J69" s="120"/>
    </row>
    <row r="70" spans="1:10" s="1" customFormat="1" ht="15.75">
      <c r="A70" s="36"/>
      <c r="B70" s="111" t="s">
        <v>385</v>
      </c>
      <c r="C70" s="36">
        <v>821600</v>
      </c>
      <c r="D70" s="37" t="s">
        <v>77</v>
      </c>
      <c r="E70" s="76" t="s">
        <v>280</v>
      </c>
      <c r="F70" s="61">
        <v>100000</v>
      </c>
      <c r="G70" s="62">
        <v>103614.95</v>
      </c>
      <c r="H70" s="56">
        <f t="shared" si="0"/>
        <v>103.61495</v>
      </c>
      <c r="I70" s="120"/>
      <c r="J70" s="120"/>
    </row>
    <row r="71" spans="1:10" s="3" customFormat="1" ht="15.75">
      <c r="A71" s="34"/>
      <c r="B71" s="110" t="s">
        <v>397</v>
      </c>
      <c r="C71" s="34">
        <v>823100</v>
      </c>
      <c r="D71" s="35">
        <v>3</v>
      </c>
      <c r="E71" s="10" t="s">
        <v>277</v>
      </c>
      <c r="F71" s="57">
        <v>10000</v>
      </c>
      <c r="G71" s="58">
        <v>10874.19</v>
      </c>
      <c r="H71" s="56">
        <f t="shared" si="0"/>
        <v>108.7419</v>
      </c>
      <c r="I71" s="123"/>
      <c r="J71" s="123"/>
    </row>
    <row r="72" spans="1:10" s="1" customFormat="1" ht="15.75">
      <c r="A72" s="36"/>
      <c r="B72" s="36"/>
      <c r="C72" s="36"/>
      <c r="D72" s="37"/>
      <c r="E72" s="77" t="s">
        <v>224</v>
      </c>
      <c r="F72" s="57">
        <f>SUM(F47+F63+F71)</f>
        <v>4740000</v>
      </c>
      <c r="G72" s="58">
        <f>SUM(G47+G63+G71)</f>
        <v>4214934.720000001</v>
      </c>
      <c r="H72" s="56">
        <f>SUM(G72/(F72/100))</f>
        <v>88.92267341772153</v>
      </c>
      <c r="I72" s="120"/>
      <c r="J72" s="120"/>
    </row>
    <row r="73" spans="1:10" s="9" customFormat="1" ht="14.25" customHeight="1">
      <c r="A73" s="27">
        <v>100141</v>
      </c>
      <c r="B73" s="8"/>
      <c r="C73" s="8"/>
      <c r="D73" s="31"/>
      <c r="E73" s="74" t="s">
        <v>293</v>
      </c>
      <c r="F73" s="54"/>
      <c r="G73" s="87"/>
      <c r="H73" s="54"/>
      <c r="I73" s="120"/>
      <c r="J73" s="120"/>
    </row>
    <row r="74" spans="1:10" s="2" customFormat="1" ht="15.75">
      <c r="A74" s="32"/>
      <c r="B74" s="109"/>
      <c r="C74" s="32">
        <v>610000</v>
      </c>
      <c r="D74" s="33">
        <v>1</v>
      </c>
      <c r="E74" s="75" t="s">
        <v>136</v>
      </c>
      <c r="F74" s="55">
        <f>SUM(F75+F80)</f>
        <v>2295000</v>
      </c>
      <c r="G74" s="56">
        <f>SUM(G75+G80)</f>
        <v>2162952.17</v>
      </c>
      <c r="H74" s="56">
        <f aca="true" t="shared" si="1" ref="H74:H110">SUM(G74/(F74/100))</f>
        <v>94.24628191721132</v>
      </c>
      <c r="I74" s="122"/>
      <c r="J74" s="122"/>
    </row>
    <row r="75" spans="1:10" s="3" customFormat="1" ht="15.75">
      <c r="A75" s="34"/>
      <c r="B75" s="110"/>
      <c r="C75" s="34">
        <v>613000</v>
      </c>
      <c r="D75" s="35" t="s">
        <v>89</v>
      </c>
      <c r="E75" s="10" t="s">
        <v>160</v>
      </c>
      <c r="F75" s="57">
        <f>SUM(F76:F79)</f>
        <v>343000</v>
      </c>
      <c r="G75" s="58">
        <f>SUM(G76:G79)</f>
        <v>181111.82</v>
      </c>
      <c r="H75" s="56">
        <f t="shared" si="1"/>
        <v>52.80227988338193</v>
      </c>
      <c r="I75" s="123"/>
      <c r="J75" s="123"/>
    </row>
    <row r="76" spans="1:10" s="1" customFormat="1" ht="15.75">
      <c r="A76" s="36"/>
      <c r="B76" s="111" t="s">
        <v>385</v>
      </c>
      <c r="C76" s="36">
        <v>613100</v>
      </c>
      <c r="D76" s="37" t="s">
        <v>7</v>
      </c>
      <c r="E76" s="76" t="s">
        <v>138</v>
      </c>
      <c r="F76" s="61">
        <v>1000</v>
      </c>
      <c r="G76" s="62">
        <v>142.8</v>
      </c>
      <c r="H76" s="56">
        <f t="shared" si="1"/>
        <v>14.280000000000001</v>
      </c>
      <c r="I76" s="120"/>
      <c r="J76" s="120"/>
    </row>
    <row r="77" spans="1:10" s="1" customFormat="1" ht="15.75">
      <c r="A77" s="36"/>
      <c r="B77" s="111" t="s">
        <v>398</v>
      </c>
      <c r="C77" s="36">
        <v>613500</v>
      </c>
      <c r="D77" s="37" t="s">
        <v>103</v>
      </c>
      <c r="E77" s="76" t="s">
        <v>382</v>
      </c>
      <c r="F77" s="61">
        <v>300000</v>
      </c>
      <c r="G77" s="62">
        <v>135992.19</v>
      </c>
      <c r="H77" s="56">
        <f t="shared" si="1"/>
        <v>45.33073</v>
      </c>
      <c r="I77" s="120"/>
      <c r="J77" s="120"/>
    </row>
    <row r="78" spans="1:10" s="1" customFormat="1" ht="15.75">
      <c r="A78" s="36"/>
      <c r="B78" s="111" t="s">
        <v>385</v>
      </c>
      <c r="C78" s="36">
        <v>613900</v>
      </c>
      <c r="D78" s="37" t="s">
        <v>105</v>
      </c>
      <c r="E78" s="76" t="s">
        <v>207</v>
      </c>
      <c r="F78" s="61">
        <v>25000</v>
      </c>
      <c r="G78" s="62">
        <v>27273.83</v>
      </c>
      <c r="H78" s="56">
        <f t="shared" si="1"/>
        <v>109.09532</v>
      </c>
      <c r="I78" s="120"/>
      <c r="J78" s="120"/>
    </row>
    <row r="79" spans="1:10" s="1" customFormat="1" ht="15.75">
      <c r="A79" s="36"/>
      <c r="B79" s="111" t="s">
        <v>385</v>
      </c>
      <c r="C79" s="36">
        <v>613900</v>
      </c>
      <c r="D79" s="37" t="s">
        <v>193</v>
      </c>
      <c r="E79" s="76" t="s">
        <v>208</v>
      </c>
      <c r="F79" s="61">
        <v>17000</v>
      </c>
      <c r="G79" s="62">
        <v>17703</v>
      </c>
      <c r="H79" s="56">
        <f t="shared" si="1"/>
        <v>104.13529411764706</v>
      </c>
      <c r="I79" s="120"/>
      <c r="J79" s="120"/>
    </row>
    <row r="80" spans="1:10" s="3" customFormat="1" ht="15.75">
      <c r="A80" s="34"/>
      <c r="B80" s="110"/>
      <c r="C80" s="34">
        <v>614000</v>
      </c>
      <c r="D80" s="35" t="s">
        <v>44</v>
      </c>
      <c r="E80" s="10" t="s">
        <v>165</v>
      </c>
      <c r="F80" s="57">
        <f>SUM(F81:F109)</f>
        <v>1952000</v>
      </c>
      <c r="G80" s="58">
        <f>SUM(G81:G109)</f>
        <v>1981840.35</v>
      </c>
      <c r="H80" s="56">
        <f t="shared" si="1"/>
        <v>101.52870645491804</v>
      </c>
      <c r="I80" s="123"/>
      <c r="J80" s="123"/>
    </row>
    <row r="81" spans="1:10" s="1" customFormat="1" ht="15.75">
      <c r="A81" s="36"/>
      <c r="B81" s="111" t="s">
        <v>399</v>
      </c>
      <c r="C81" s="36">
        <v>614200</v>
      </c>
      <c r="D81" s="37" t="s">
        <v>45</v>
      </c>
      <c r="E81" s="76" t="s">
        <v>268</v>
      </c>
      <c r="F81" s="61">
        <v>250000</v>
      </c>
      <c r="G81" s="62">
        <v>341586</v>
      </c>
      <c r="H81" s="56">
        <f t="shared" si="1"/>
        <v>136.6344</v>
      </c>
      <c r="I81" s="120"/>
      <c r="J81" s="120"/>
    </row>
    <row r="82" spans="1:10" s="1" customFormat="1" ht="15.75">
      <c r="A82" s="36"/>
      <c r="B82" s="111" t="s">
        <v>399</v>
      </c>
      <c r="C82" s="36">
        <v>614200</v>
      </c>
      <c r="D82" s="37" t="s">
        <v>194</v>
      </c>
      <c r="E82" s="76" t="s">
        <v>338</v>
      </c>
      <c r="F82" s="61">
        <v>40000</v>
      </c>
      <c r="G82" s="62">
        <v>39200</v>
      </c>
      <c r="H82" s="56">
        <f t="shared" si="1"/>
        <v>98</v>
      </c>
      <c r="I82" s="120"/>
      <c r="J82" s="120"/>
    </row>
    <row r="83" spans="1:10" s="1" customFormat="1" ht="15.75">
      <c r="A83" s="36"/>
      <c r="B83" s="111">
        <v>1091</v>
      </c>
      <c r="C83" s="36">
        <v>614200</v>
      </c>
      <c r="D83" s="37" t="s">
        <v>195</v>
      </c>
      <c r="E83" s="76" t="s">
        <v>282</v>
      </c>
      <c r="F83" s="61">
        <v>300000</v>
      </c>
      <c r="G83" s="62">
        <v>511765.5</v>
      </c>
      <c r="H83" s="56">
        <f t="shared" si="1"/>
        <v>170.5885</v>
      </c>
      <c r="I83" s="120"/>
      <c r="J83" s="120"/>
    </row>
    <row r="84" spans="1:10" s="1" customFormat="1" ht="15.75">
      <c r="A84" s="36"/>
      <c r="B84" s="111" t="s">
        <v>400</v>
      </c>
      <c r="C84" s="36">
        <v>614200</v>
      </c>
      <c r="D84" s="37" t="s">
        <v>196</v>
      </c>
      <c r="E84" s="76" t="s">
        <v>209</v>
      </c>
      <c r="F84" s="61">
        <v>100000</v>
      </c>
      <c r="G84" s="62">
        <v>63700</v>
      </c>
      <c r="H84" s="56">
        <f t="shared" si="1"/>
        <v>63.7</v>
      </c>
      <c r="I84" s="120"/>
      <c r="J84" s="120"/>
    </row>
    <row r="85" spans="1:10" s="1" customFormat="1" ht="15.75">
      <c r="A85" s="36"/>
      <c r="B85" s="111">
        <v>1091</v>
      </c>
      <c r="C85" s="36">
        <v>614200</v>
      </c>
      <c r="D85" s="37" t="s">
        <v>197</v>
      </c>
      <c r="E85" s="76" t="s">
        <v>269</v>
      </c>
      <c r="F85" s="61">
        <v>15000</v>
      </c>
      <c r="G85" s="62">
        <v>13580</v>
      </c>
      <c r="H85" s="56">
        <f t="shared" si="1"/>
        <v>90.53333333333333</v>
      </c>
      <c r="I85" s="120"/>
      <c r="J85" s="120"/>
    </row>
    <row r="86" spans="1:10" s="1" customFormat="1" ht="15.75">
      <c r="A86" s="36"/>
      <c r="B86" s="112" t="s">
        <v>401</v>
      </c>
      <c r="C86" s="36">
        <v>614200</v>
      </c>
      <c r="D86" s="37" t="s">
        <v>198</v>
      </c>
      <c r="E86" s="76" t="s">
        <v>301</v>
      </c>
      <c r="F86" s="61">
        <v>5000</v>
      </c>
      <c r="G86" s="62">
        <v>350</v>
      </c>
      <c r="H86" s="56">
        <f t="shared" si="1"/>
        <v>7</v>
      </c>
      <c r="I86" s="120"/>
      <c r="J86" s="120"/>
    </row>
    <row r="87" spans="1:10" s="1" customFormat="1" ht="15.75">
      <c r="A87" s="36"/>
      <c r="B87" s="111" t="s">
        <v>387</v>
      </c>
      <c r="C87" s="36">
        <v>614300</v>
      </c>
      <c r="D87" s="37" t="s">
        <v>216</v>
      </c>
      <c r="E87" s="76" t="s">
        <v>312</v>
      </c>
      <c r="F87" s="61">
        <v>53000</v>
      </c>
      <c r="G87" s="62">
        <v>34550</v>
      </c>
      <c r="H87" s="56">
        <f t="shared" si="1"/>
        <v>65.18867924528301</v>
      </c>
      <c r="I87" s="120"/>
      <c r="J87" s="120"/>
    </row>
    <row r="88" spans="1:10" s="1" customFormat="1" ht="15.75">
      <c r="A88" s="36"/>
      <c r="B88" s="111" t="s">
        <v>387</v>
      </c>
      <c r="C88" s="36">
        <v>614300</v>
      </c>
      <c r="D88" s="37" t="s">
        <v>217</v>
      </c>
      <c r="E88" s="76" t="s">
        <v>414</v>
      </c>
      <c r="F88" s="61">
        <v>12000</v>
      </c>
      <c r="G88" s="62">
        <v>6875</v>
      </c>
      <c r="H88" s="56">
        <f t="shared" si="1"/>
        <v>57.291666666666664</v>
      </c>
      <c r="I88" s="120"/>
      <c r="J88" s="120"/>
    </row>
    <row r="89" spans="1:10" s="1" customFormat="1" ht="15.75">
      <c r="A89" s="36"/>
      <c r="B89" s="111" t="s">
        <v>387</v>
      </c>
      <c r="C89" s="36">
        <v>614300</v>
      </c>
      <c r="D89" s="37" t="s">
        <v>218</v>
      </c>
      <c r="E89" s="76" t="s">
        <v>415</v>
      </c>
      <c r="F89" s="61">
        <v>5000</v>
      </c>
      <c r="G89" s="62">
        <v>4875</v>
      </c>
      <c r="H89" s="56">
        <f t="shared" si="1"/>
        <v>97.5</v>
      </c>
      <c r="I89" s="120"/>
      <c r="J89" s="120"/>
    </row>
    <row r="90" spans="1:10" s="1" customFormat="1" ht="15.75">
      <c r="A90" s="36"/>
      <c r="B90" s="111" t="s">
        <v>387</v>
      </c>
      <c r="C90" s="36">
        <v>614300</v>
      </c>
      <c r="D90" s="37" t="s">
        <v>219</v>
      </c>
      <c r="E90" s="76" t="s">
        <v>334</v>
      </c>
      <c r="F90" s="61">
        <v>50000</v>
      </c>
      <c r="G90" s="62">
        <v>49880</v>
      </c>
      <c r="H90" s="56">
        <f t="shared" si="1"/>
        <v>99.76</v>
      </c>
      <c r="I90" s="120"/>
      <c r="J90" s="120"/>
    </row>
    <row r="91" spans="1:10" s="1" customFormat="1" ht="15.75">
      <c r="A91" s="36"/>
      <c r="B91" s="112" t="s">
        <v>401</v>
      </c>
      <c r="C91" s="36">
        <v>614300</v>
      </c>
      <c r="D91" s="37" t="s">
        <v>220</v>
      </c>
      <c r="E91" s="76" t="s">
        <v>411</v>
      </c>
      <c r="F91" s="61">
        <v>100000</v>
      </c>
      <c r="G91" s="62">
        <v>105000</v>
      </c>
      <c r="H91" s="56">
        <f t="shared" si="1"/>
        <v>105</v>
      </c>
      <c r="I91" s="120"/>
      <c r="J91" s="120"/>
    </row>
    <row r="92" spans="1:10" s="1" customFormat="1" ht="15.75">
      <c r="A92" s="36"/>
      <c r="B92" s="112" t="s">
        <v>401</v>
      </c>
      <c r="C92" s="36">
        <v>614300</v>
      </c>
      <c r="D92" s="37" t="s">
        <v>221</v>
      </c>
      <c r="E92" s="76" t="s">
        <v>412</v>
      </c>
      <c r="F92" s="61">
        <v>86000</v>
      </c>
      <c r="G92" s="62">
        <v>68125</v>
      </c>
      <c r="H92" s="56">
        <f t="shared" si="1"/>
        <v>79.21511627906976</v>
      </c>
      <c r="I92" s="120"/>
      <c r="J92" s="120"/>
    </row>
    <row r="93" spans="1:10" s="1" customFormat="1" ht="15.75">
      <c r="A93" s="36"/>
      <c r="B93" s="111" t="s">
        <v>400</v>
      </c>
      <c r="C93" s="36">
        <v>614300</v>
      </c>
      <c r="D93" s="37" t="s">
        <v>222</v>
      </c>
      <c r="E93" s="76" t="s">
        <v>307</v>
      </c>
      <c r="F93" s="61">
        <v>10000</v>
      </c>
      <c r="G93" s="62">
        <v>9509.5</v>
      </c>
      <c r="H93" s="56">
        <f t="shared" si="1"/>
        <v>95.095</v>
      </c>
      <c r="I93" s="120"/>
      <c r="J93" s="120"/>
    </row>
    <row r="94" spans="1:10" s="1" customFormat="1" ht="15.75">
      <c r="A94" s="36"/>
      <c r="B94" s="111">
        <v>1091</v>
      </c>
      <c r="C94" s="36">
        <v>614300</v>
      </c>
      <c r="D94" s="37" t="s">
        <v>223</v>
      </c>
      <c r="E94" s="76" t="s">
        <v>239</v>
      </c>
      <c r="F94" s="61">
        <v>15000</v>
      </c>
      <c r="G94" s="62">
        <v>5489.36</v>
      </c>
      <c r="H94" s="56">
        <f t="shared" si="1"/>
        <v>36.59573333333333</v>
      </c>
      <c r="I94" s="120"/>
      <c r="J94" s="120"/>
    </row>
    <row r="95" spans="1:10" s="1" customFormat="1" ht="15.75">
      <c r="A95" s="36"/>
      <c r="B95" s="111" t="s">
        <v>387</v>
      </c>
      <c r="C95" s="36">
        <v>614300</v>
      </c>
      <c r="D95" s="37" t="s">
        <v>327</v>
      </c>
      <c r="E95" s="76" t="s">
        <v>313</v>
      </c>
      <c r="F95" s="61">
        <v>15000</v>
      </c>
      <c r="G95" s="62">
        <v>5000</v>
      </c>
      <c r="H95" s="56">
        <f t="shared" si="1"/>
        <v>33.333333333333336</v>
      </c>
      <c r="I95" s="120"/>
      <c r="J95" s="120"/>
    </row>
    <row r="96" spans="1:10" s="1" customFormat="1" ht="15.75">
      <c r="A96" s="36"/>
      <c r="B96" s="111" t="s">
        <v>403</v>
      </c>
      <c r="C96" s="36">
        <v>614300</v>
      </c>
      <c r="D96" s="37" t="s">
        <v>328</v>
      </c>
      <c r="E96" s="76" t="s">
        <v>252</v>
      </c>
      <c r="F96" s="61">
        <v>66000</v>
      </c>
      <c r="G96" s="62">
        <v>60000</v>
      </c>
      <c r="H96" s="56">
        <f t="shared" si="1"/>
        <v>90.9090909090909</v>
      </c>
      <c r="I96" s="120"/>
      <c r="J96" s="120"/>
    </row>
    <row r="97" spans="1:10" s="1" customFormat="1" ht="15.75">
      <c r="A97" s="36"/>
      <c r="B97" s="111" t="s">
        <v>404</v>
      </c>
      <c r="C97" s="36">
        <v>614400</v>
      </c>
      <c r="D97" s="37" t="s">
        <v>329</v>
      </c>
      <c r="E97" s="76" t="s">
        <v>210</v>
      </c>
      <c r="F97" s="61">
        <v>145000</v>
      </c>
      <c r="G97" s="62">
        <v>135100</v>
      </c>
      <c r="H97" s="56">
        <f t="shared" si="1"/>
        <v>93.17241379310344</v>
      </c>
      <c r="I97" s="120"/>
      <c r="J97" s="120"/>
    </row>
    <row r="98" spans="1:10" s="1" customFormat="1" ht="15.75">
      <c r="A98" s="36"/>
      <c r="B98" s="111" t="s">
        <v>401</v>
      </c>
      <c r="C98" s="36">
        <v>614400</v>
      </c>
      <c r="D98" s="37" t="s">
        <v>274</v>
      </c>
      <c r="E98" s="76" t="s">
        <v>211</v>
      </c>
      <c r="F98" s="61">
        <v>150000</v>
      </c>
      <c r="G98" s="62">
        <v>145000</v>
      </c>
      <c r="H98" s="56">
        <f t="shared" si="1"/>
        <v>96.66666666666667</v>
      </c>
      <c r="I98" s="120"/>
      <c r="J98" s="120"/>
    </row>
    <row r="99" spans="1:10" s="1" customFormat="1" ht="15.75">
      <c r="A99" s="36"/>
      <c r="B99" s="111" t="s">
        <v>405</v>
      </c>
      <c r="C99" s="36">
        <v>614400</v>
      </c>
      <c r="D99" s="37" t="s">
        <v>302</v>
      </c>
      <c r="E99" s="76" t="s">
        <v>212</v>
      </c>
      <c r="F99" s="61">
        <v>240000</v>
      </c>
      <c r="G99" s="62">
        <v>192000</v>
      </c>
      <c r="H99" s="56">
        <f t="shared" si="1"/>
        <v>80</v>
      </c>
      <c r="I99" s="120"/>
      <c r="J99" s="120"/>
    </row>
    <row r="100" spans="1:10" s="1" customFormat="1" ht="15.75">
      <c r="A100" s="36"/>
      <c r="B100" s="111" t="s">
        <v>402</v>
      </c>
      <c r="C100" s="36">
        <v>614400</v>
      </c>
      <c r="D100" s="37" t="s">
        <v>303</v>
      </c>
      <c r="E100" s="76" t="s">
        <v>213</v>
      </c>
      <c r="F100" s="61">
        <v>70000</v>
      </c>
      <c r="G100" s="62">
        <v>81793.01</v>
      </c>
      <c r="H100" s="56">
        <f t="shared" si="1"/>
        <v>116.84715714285714</v>
      </c>
      <c r="I100" s="120"/>
      <c r="J100" s="120"/>
    </row>
    <row r="101" spans="1:10" s="1" customFormat="1" ht="15.75">
      <c r="A101" s="36"/>
      <c r="B101" s="111" t="s">
        <v>402</v>
      </c>
      <c r="C101" s="36">
        <v>614400</v>
      </c>
      <c r="D101" s="37" t="s">
        <v>304</v>
      </c>
      <c r="E101" s="76" t="s">
        <v>332</v>
      </c>
      <c r="F101" s="61">
        <v>14000</v>
      </c>
      <c r="G101" s="62">
        <v>5000</v>
      </c>
      <c r="H101" s="56">
        <f t="shared" si="1"/>
        <v>35.714285714285715</v>
      </c>
      <c r="I101" s="120"/>
      <c r="J101" s="120"/>
    </row>
    <row r="102" spans="1:10" s="1" customFormat="1" ht="15.75">
      <c r="A102" s="36"/>
      <c r="B102" s="111" t="s">
        <v>402</v>
      </c>
      <c r="C102" s="36">
        <v>614400</v>
      </c>
      <c r="D102" s="37" t="s">
        <v>305</v>
      </c>
      <c r="E102" s="76" t="s">
        <v>333</v>
      </c>
      <c r="F102" s="61">
        <v>16000</v>
      </c>
      <c r="G102" s="62">
        <v>3000</v>
      </c>
      <c r="H102" s="56">
        <f t="shared" si="1"/>
        <v>18.75</v>
      </c>
      <c r="I102" s="120"/>
      <c r="J102" s="120"/>
    </row>
    <row r="103" spans="1:10" s="1" customFormat="1" ht="15.75">
      <c r="A103" s="36"/>
      <c r="B103" s="111" t="s">
        <v>402</v>
      </c>
      <c r="C103" s="36">
        <v>614400</v>
      </c>
      <c r="D103" s="37" t="s">
        <v>306</v>
      </c>
      <c r="E103" s="76" t="s">
        <v>375</v>
      </c>
      <c r="F103" s="61">
        <v>10000</v>
      </c>
      <c r="G103" s="62">
        <v>0</v>
      </c>
      <c r="H103" s="56">
        <f t="shared" si="1"/>
        <v>0</v>
      </c>
      <c r="I103" s="120"/>
      <c r="J103" s="120"/>
    </row>
    <row r="104" spans="1:10" s="1" customFormat="1" ht="15.75">
      <c r="A104" s="36"/>
      <c r="B104" s="111" t="s">
        <v>388</v>
      </c>
      <c r="C104" s="36">
        <v>614400</v>
      </c>
      <c r="D104" s="37" t="s">
        <v>337</v>
      </c>
      <c r="E104" s="76" t="s">
        <v>214</v>
      </c>
      <c r="F104" s="61">
        <v>55000</v>
      </c>
      <c r="G104" s="62">
        <v>5000</v>
      </c>
      <c r="H104" s="56">
        <f t="shared" si="1"/>
        <v>9.090909090909092</v>
      </c>
      <c r="I104" s="120"/>
      <c r="J104" s="120"/>
    </row>
    <row r="105" spans="1:10" s="1" customFormat="1" ht="15.75">
      <c r="A105" s="36"/>
      <c r="B105" s="111" t="s">
        <v>387</v>
      </c>
      <c r="C105" s="36">
        <v>614000</v>
      </c>
      <c r="D105" s="37" t="s">
        <v>360</v>
      </c>
      <c r="E105" s="76" t="s">
        <v>335</v>
      </c>
      <c r="F105" s="61">
        <v>30000</v>
      </c>
      <c r="G105" s="62">
        <v>37761.98</v>
      </c>
      <c r="H105" s="56">
        <f t="shared" si="1"/>
        <v>125.87326666666668</v>
      </c>
      <c r="I105" s="120"/>
      <c r="J105" s="120"/>
    </row>
    <row r="106" spans="1:10" s="1" customFormat="1" ht="15.75">
      <c r="A106" s="36"/>
      <c r="B106" s="111" t="s">
        <v>398</v>
      </c>
      <c r="C106" s="36">
        <v>614000</v>
      </c>
      <c r="D106" s="37" t="s">
        <v>374</v>
      </c>
      <c r="E106" s="76" t="s">
        <v>417</v>
      </c>
      <c r="F106" s="61">
        <v>50000</v>
      </c>
      <c r="G106" s="62">
        <v>50000</v>
      </c>
      <c r="H106" s="56">
        <f t="shared" si="1"/>
        <v>100</v>
      </c>
      <c r="I106" s="120"/>
      <c r="J106" s="120"/>
    </row>
    <row r="107" spans="1:10" s="1" customFormat="1" ht="15.75">
      <c r="A107" s="36"/>
      <c r="B107" s="111" t="s">
        <v>403</v>
      </c>
      <c r="C107" s="36">
        <v>614000</v>
      </c>
      <c r="D107" s="37" t="s">
        <v>410</v>
      </c>
      <c r="E107" s="76" t="s">
        <v>238</v>
      </c>
      <c r="F107" s="61">
        <v>10000</v>
      </c>
      <c r="G107" s="62">
        <v>6000</v>
      </c>
      <c r="H107" s="56">
        <f t="shared" si="1"/>
        <v>60</v>
      </c>
      <c r="I107" s="120"/>
      <c r="J107" s="120"/>
    </row>
    <row r="108" spans="1:10" s="1" customFormat="1" ht="15.75">
      <c r="A108" s="36"/>
      <c r="B108" s="111" t="s">
        <v>406</v>
      </c>
      <c r="C108" s="36">
        <v>614000</v>
      </c>
      <c r="D108" s="37" t="s">
        <v>413</v>
      </c>
      <c r="E108" s="76" t="s">
        <v>215</v>
      </c>
      <c r="F108" s="61">
        <v>20000</v>
      </c>
      <c r="G108" s="62">
        <v>0</v>
      </c>
      <c r="H108" s="56">
        <f t="shared" si="1"/>
        <v>0</v>
      </c>
      <c r="I108" s="120"/>
      <c r="J108" s="120"/>
    </row>
    <row r="109" spans="1:10" s="1" customFormat="1" ht="15.75">
      <c r="A109" s="36"/>
      <c r="B109" s="111" t="s">
        <v>407</v>
      </c>
      <c r="C109" s="36">
        <v>614000</v>
      </c>
      <c r="D109" s="37" t="s">
        <v>416</v>
      </c>
      <c r="E109" s="76" t="s">
        <v>336</v>
      </c>
      <c r="F109" s="61">
        <v>20000</v>
      </c>
      <c r="G109" s="62">
        <v>1700</v>
      </c>
      <c r="H109" s="56">
        <f t="shared" si="1"/>
        <v>8.5</v>
      </c>
      <c r="I109" s="120"/>
      <c r="J109" s="120"/>
    </row>
    <row r="110" spans="1:10" s="1" customFormat="1" ht="15.75">
      <c r="A110" s="36"/>
      <c r="B110" s="111"/>
      <c r="C110" s="36"/>
      <c r="D110" s="37"/>
      <c r="E110" s="77" t="s">
        <v>225</v>
      </c>
      <c r="F110" s="57">
        <f>F74</f>
        <v>2295000</v>
      </c>
      <c r="G110" s="58">
        <f>G74</f>
        <v>2162952.17</v>
      </c>
      <c r="H110" s="56">
        <f t="shared" si="1"/>
        <v>94.24628191721132</v>
      </c>
      <c r="I110" s="120"/>
      <c r="J110" s="120"/>
    </row>
    <row r="111" spans="1:10" s="1" customFormat="1" ht="15.75">
      <c r="A111" s="27">
        <v>100151</v>
      </c>
      <c r="B111" s="8"/>
      <c r="C111" s="8"/>
      <c r="D111" s="31"/>
      <c r="E111" s="74" t="s">
        <v>294</v>
      </c>
      <c r="F111" s="54"/>
      <c r="G111" s="87"/>
      <c r="H111" s="54"/>
      <c r="I111" s="120"/>
      <c r="J111" s="120"/>
    </row>
    <row r="112" spans="1:10" s="2" customFormat="1" ht="15.75">
      <c r="A112" s="32"/>
      <c r="B112" s="32"/>
      <c r="C112" s="32">
        <v>610000</v>
      </c>
      <c r="D112" s="33">
        <v>1</v>
      </c>
      <c r="E112" s="75" t="s">
        <v>136</v>
      </c>
      <c r="F112" s="55">
        <f>SUM(F113+F116+F118+F129)</f>
        <v>3152000</v>
      </c>
      <c r="G112" s="56">
        <f>SUM(G113+G116+G118+G129)</f>
        <v>2959548.7</v>
      </c>
      <c r="H112" s="56">
        <f aca="true" t="shared" si="2" ref="H112:H137">SUM(G112/(F112/100))</f>
        <v>93.89431154822336</v>
      </c>
      <c r="I112" s="122"/>
      <c r="J112" s="122"/>
    </row>
    <row r="113" spans="1:10" s="3" customFormat="1" ht="15.75">
      <c r="A113" s="34"/>
      <c r="B113" s="110"/>
      <c r="C113" s="34">
        <v>611000</v>
      </c>
      <c r="D113" s="35" t="s">
        <v>89</v>
      </c>
      <c r="E113" s="10" t="s">
        <v>158</v>
      </c>
      <c r="F113" s="57">
        <f>SUM(F114+F115)</f>
        <v>2270000</v>
      </c>
      <c r="G113" s="58">
        <f>SUM(G114+G115)</f>
        <v>2197720.12</v>
      </c>
      <c r="H113" s="56">
        <f t="shared" si="2"/>
        <v>96.81586431718063</v>
      </c>
      <c r="I113" s="123"/>
      <c r="J113" s="123"/>
    </row>
    <row r="114" spans="1:10" s="1" customFormat="1" ht="15.75">
      <c r="A114" s="36"/>
      <c r="B114" s="111" t="s">
        <v>403</v>
      </c>
      <c r="C114" s="36">
        <v>611100</v>
      </c>
      <c r="D114" s="37" t="s">
        <v>7</v>
      </c>
      <c r="E114" s="76" t="s">
        <v>159</v>
      </c>
      <c r="F114" s="61">
        <v>1860000</v>
      </c>
      <c r="G114" s="62">
        <v>1910327.27</v>
      </c>
      <c r="H114" s="56">
        <f t="shared" si="2"/>
        <v>102.70576720430108</v>
      </c>
      <c r="I114" s="120"/>
      <c r="J114" s="120"/>
    </row>
    <row r="115" spans="1:10" s="1" customFormat="1" ht="15.75">
      <c r="A115" s="36"/>
      <c r="B115" s="111" t="s">
        <v>403</v>
      </c>
      <c r="C115" s="36">
        <v>611200</v>
      </c>
      <c r="D115" s="37" t="s">
        <v>103</v>
      </c>
      <c r="E115" s="76" t="s">
        <v>235</v>
      </c>
      <c r="F115" s="61">
        <v>410000</v>
      </c>
      <c r="G115" s="62">
        <v>287392.85</v>
      </c>
      <c r="H115" s="56">
        <f t="shared" si="2"/>
        <v>70.09581707317072</v>
      </c>
      <c r="I115" s="120"/>
      <c r="J115" s="120"/>
    </row>
    <row r="116" spans="1:10" s="3" customFormat="1" ht="15.75">
      <c r="A116" s="34"/>
      <c r="B116" s="110"/>
      <c r="C116" s="34">
        <v>612000</v>
      </c>
      <c r="D116" s="35" t="s">
        <v>44</v>
      </c>
      <c r="E116" s="10" t="s">
        <v>137</v>
      </c>
      <c r="F116" s="57">
        <f>SUM(F117)</f>
        <v>195000</v>
      </c>
      <c r="G116" s="58">
        <f>SUM(G117)</f>
        <v>200228.54</v>
      </c>
      <c r="H116" s="56">
        <f t="shared" si="2"/>
        <v>102.68130256410257</v>
      </c>
      <c r="I116" s="123"/>
      <c r="J116" s="123"/>
    </row>
    <row r="117" spans="1:10" s="1" customFormat="1" ht="15.75">
      <c r="A117" s="36"/>
      <c r="B117" s="111" t="s">
        <v>403</v>
      </c>
      <c r="C117" s="36">
        <v>612100</v>
      </c>
      <c r="D117" s="37" t="s">
        <v>45</v>
      </c>
      <c r="E117" s="76" t="s">
        <v>137</v>
      </c>
      <c r="F117" s="61">
        <v>195000</v>
      </c>
      <c r="G117" s="62">
        <v>200228.54</v>
      </c>
      <c r="H117" s="56">
        <f t="shared" si="2"/>
        <v>102.68130256410257</v>
      </c>
      <c r="I117" s="120"/>
      <c r="J117" s="120"/>
    </row>
    <row r="118" spans="1:10" s="3" customFormat="1" ht="15.75">
      <c r="A118" s="34"/>
      <c r="B118" s="110"/>
      <c r="C118" s="34">
        <v>613000</v>
      </c>
      <c r="D118" s="35" t="s">
        <v>47</v>
      </c>
      <c r="E118" s="10" t="s">
        <v>160</v>
      </c>
      <c r="F118" s="57">
        <f>SUM(F119:F128)</f>
        <v>402000</v>
      </c>
      <c r="G118" s="58">
        <f>SUM(G119:G128)</f>
        <v>375036.04000000004</v>
      </c>
      <c r="H118" s="56">
        <f t="shared" si="2"/>
        <v>93.2925472636816</v>
      </c>
      <c r="I118" s="123"/>
      <c r="J118" s="123"/>
    </row>
    <row r="119" spans="1:10" s="1" customFormat="1" ht="15.75">
      <c r="A119" s="36"/>
      <c r="B119" s="111" t="s">
        <v>408</v>
      </c>
      <c r="C119" s="36">
        <v>613100</v>
      </c>
      <c r="D119" s="37" t="s">
        <v>48</v>
      </c>
      <c r="E119" s="76" t="s">
        <v>138</v>
      </c>
      <c r="F119" s="61">
        <v>1000</v>
      </c>
      <c r="G119" s="62">
        <v>25</v>
      </c>
      <c r="H119" s="56">
        <f t="shared" si="2"/>
        <v>2.5</v>
      </c>
      <c r="I119" s="120"/>
      <c r="J119" s="120"/>
    </row>
    <row r="120" spans="1:10" s="1" customFormat="1" ht="15.75">
      <c r="A120" s="36"/>
      <c r="B120" s="111" t="s">
        <v>408</v>
      </c>
      <c r="C120" s="36">
        <v>613200</v>
      </c>
      <c r="D120" s="37" t="s">
        <v>112</v>
      </c>
      <c r="E120" s="76" t="s">
        <v>139</v>
      </c>
      <c r="F120" s="61">
        <v>91000</v>
      </c>
      <c r="G120" s="62">
        <v>75093.21</v>
      </c>
      <c r="H120" s="56">
        <f t="shared" si="2"/>
        <v>82.520010989011</v>
      </c>
      <c r="I120" s="120"/>
      <c r="J120" s="120"/>
    </row>
    <row r="121" spans="1:10" s="1" customFormat="1" ht="15.75">
      <c r="A121" s="36"/>
      <c r="B121" s="111" t="s">
        <v>408</v>
      </c>
      <c r="C121" s="36">
        <v>613300</v>
      </c>
      <c r="D121" s="37" t="s">
        <v>140</v>
      </c>
      <c r="E121" s="76" t="s">
        <v>141</v>
      </c>
      <c r="F121" s="61">
        <v>60000</v>
      </c>
      <c r="G121" s="62">
        <v>76521.31</v>
      </c>
      <c r="H121" s="56">
        <f t="shared" si="2"/>
        <v>127.53551666666667</v>
      </c>
      <c r="I121" s="120"/>
      <c r="J121" s="120"/>
    </row>
    <row r="122" spans="1:10" s="1" customFormat="1" ht="15.75">
      <c r="A122" s="36"/>
      <c r="B122" s="111" t="s">
        <v>408</v>
      </c>
      <c r="C122" s="36">
        <v>613400</v>
      </c>
      <c r="D122" s="37" t="s">
        <v>142</v>
      </c>
      <c r="E122" s="76" t="s">
        <v>161</v>
      </c>
      <c r="F122" s="61">
        <v>50000</v>
      </c>
      <c r="G122" s="62">
        <v>56445.94</v>
      </c>
      <c r="H122" s="56">
        <f t="shared" si="2"/>
        <v>112.89188</v>
      </c>
      <c r="I122" s="120"/>
      <c r="J122" s="120"/>
    </row>
    <row r="123" spans="1:10" s="1" customFormat="1" ht="15.75">
      <c r="A123" s="36"/>
      <c r="B123" s="111" t="s">
        <v>408</v>
      </c>
      <c r="C123" s="36">
        <v>613500</v>
      </c>
      <c r="D123" s="37" t="s">
        <v>143</v>
      </c>
      <c r="E123" s="76" t="s">
        <v>144</v>
      </c>
      <c r="F123" s="61">
        <v>30000</v>
      </c>
      <c r="G123" s="62">
        <v>27208.41</v>
      </c>
      <c r="H123" s="56">
        <f t="shared" si="2"/>
        <v>90.6947</v>
      </c>
      <c r="I123" s="120"/>
      <c r="J123" s="120"/>
    </row>
    <row r="124" spans="1:10" s="1" customFormat="1" ht="15.75">
      <c r="A124" s="36"/>
      <c r="B124" s="111" t="s">
        <v>408</v>
      </c>
      <c r="C124" s="36">
        <v>613700</v>
      </c>
      <c r="D124" s="37" t="s">
        <v>145</v>
      </c>
      <c r="E124" s="76" t="s">
        <v>162</v>
      </c>
      <c r="F124" s="61">
        <v>40000</v>
      </c>
      <c r="G124" s="62">
        <v>16632.21</v>
      </c>
      <c r="H124" s="56">
        <f t="shared" si="2"/>
        <v>41.580524999999994</v>
      </c>
      <c r="I124" s="120"/>
      <c r="J124" s="120"/>
    </row>
    <row r="125" spans="1:10" s="1" customFormat="1" ht="15.75">
      <c r="A125" s="36"/>
      <c r="B125" s="111" t="s">
        <v>408</v>
      </c>
      <c r="C125" s="36">
        <v>613800</v>
      </c>
      <c r="D125" s="37" t="s">
        <v>146</v>
      </c>
      <c r="E125" s="76" t="s">
        <v>330</v>
      </c>
      <c r="F125" s="61">
        <v>10000</v>
      </c>
      <c r="G125" s="62">
        <v>2950.99</v>
      </c>
      <c r="H125" s="56">
        <f t="shared" si="2"/>
        <v>29.5099</v>
      </c>
      <c r="I125" s="120"/>
      <c r="J125" s="120"/>
    </row>
    <row r="126" spans="1:10" s="1" customFormat="1" ht="15.75">
      <c r="A126" s="36"/>
      <c r="B126" s="111" t="s">
        <v>408</v>
      </c>
      <c r="C126" s="36">
        <v>613900</v>
      </c>
      <c r="D126" s="37" t="s">
        <v>147</v>
      </c>
      <c r="E126" s="76" t="s">
        <v>164</v>
      </c>
      <c r="F126" s="61">
        <v>100000</v>
      </c>
      <c r="G126" s="62">
        <v>100665.09</v>
      </c>
      <c r="H126" s="56">
        <f t="shared" si="2"/>
        <v>100.66508999999999</v>
      </c>
      <c r="I126" s="120"/>
      <c r="J126" s="120"/>
    </row>
    <row r="127" spans="1:10" s="1" customFormat="1" ht="15.75">
      <c r="A127" s="36"/>
      <c r="B127" s="111" t="s">
        <v>403</v>
      </c>
      <c r="C127" s="36">
        <v>613900</v>
      </c>
      <c r="D127" s="37" t="s">
        <v>264</v>
      </c>
      <c r="E127" s="76" t="s">
        <v>309</v>
      </c>
      <c r="F127" s="61">
        <v>10000</v>
      </c>
      <c r="G127" s="62">
        <v>7437.05</v>
      </c>
      <c r="H127" s="56">
        <f t="shared" si="2"/>
        <v>74.3705</v>
      </c>
      <c r="I127" s="120"/>
      <c r="J127" s="120"/>
    </row>
    <row r="128" spans="1:10" s="1" customFormat="1" ht="15.75">
      <c r="A128" s="36"/>
      <c r="B128" s="111" t="s">
        <v>403</v>
      </c>
      <c r="C128" s="36">
        <v>613900</v>
      </c>
      <c r="D128" s="37" t="s">
        <v>379</v>
      </c>
      <c r="E128" s="76" t="s">
        <v>263</v>
      </c>
      <c r="F128" s="61">
        <v>10000</v>
      </c>
      <c r="G128" s="62">
        <v>12056.83</v>
      </c>
      <c r="H128" s="56">
        <f t="shared" si="2"/>
        <v>120.5683</v>
      </c>
      <c r="I128" s="120"/>
      <c r="J128" s="120"/>
    </row>
    <row r="129" spans="1:10" s="3" customFormat="1" ht="15.75">
      <c r="A129" s="34"/>
      <c r="B129" s="110"/>
      <c r="C129" s="34">
        <v>614000</v>
      </c>
      <c r="D129" s="35" t="s">
        <v>148</v>
      </c>
      <c r="E129" s="10" t="s">
        <v>165</v>
      </c>
      <c r="F129" s="57">
        <f>SUM(F130:F132)</f>
        <v>285000</v>
      </c>
      <c r="G129" s="58">
        <f>SUM(G130:G132)</f>
        <v>186564</v>
      </c>
      <c r="H129" s="56">
        <f t="shared" si="2"/>
        <v>65.46105263157895</v>
      </c>
      <c r="I129" s="123"/>
      <c r="J129" s="123"/>
    </row>
    <row r="130" spans="1:10" s="1" customFormat="1" ht="15.75">
      <c r="A130" s="36"/>
      <c r="B130" s="111" t="s">
        <v>403</v>
      </c>
      <c r="C130" s="36">
        <v>614100</v>
      </c>
      <c r="D130" s="37" t="s">
        <v>149</v>
      </c>
      <c r="E130" s="76" t="s">
        <v>227</v>
      </c>
      <c r="F130" s="61">
        <v>78000</v>
      </c>
      <c r="G130" s="62">
        <v>41600</v>
      </c>
      <c r="H130" s="56">
        <f t="shared" si="2"/>
        <v>53.333333333333336</v>
      </c>
      <c r="I130" s="120"/>
      <c r="J130" s="120"/>
    </row>
    <row r="131" spans="1:10" s="1" customFormat="1" ht="15.75">
      <c r="A131" s="36"/>
      <c r="B131" s="111" t="s">
        <v>393</v>
      </c>
      <c r="C131" s="36">
        <v>614100</v>
      </c>
      <c r="D131" s="37" t="s">
        <v>150</v>
      </c>
      <c r="E131" s="76" t="s">
        <v>228</v>
      </c>
      <c r="F131" s="61">
        <v>107000</v>
      </c>
      <c r="G131" s="62">
        <v>43964</v>
      </c>
      <c r="H131" s="56">
        <f t="shared" si="2"/>
        <v>41.08785046728972</v>
      </c>
      <c r="I131" s="120"/>
      <c r="J131" s="120"/>
    </row>
    <row r="132" spans="1:10" s="1" customFormat="1" ht="15.75">
      <c r="A132" s="36"/>
      <c r="B132" s="111" t="s">
        <v>385</v>
      </c>
      <c r="C132" s="36">
        <v>614100</v>
      </c>
      <c r="D132" s="37" t="s">
        <v>153</v>
      </c>
      <c r="E132" s="76" t="s">
        <v>257</v>
      </c>
      <c r="F132" s="61">
        <v>100000</v>
      </c>
      <c r="G132" s="62">
        <v>101000</v>
      </c>
      <c r="H132" s="56">
        <f t="shared" si="2"/>
        <v>101</v>
      </c>
      <c r="I132" s="120"/>
      <c r="J132" s="120"/>
    </row>
    <row r="133" spans="1:10" s="3" customFormat="1" ht="15.75">
      <c r="A133" s="34"/>
      <c r="B133" s="110"/>
      <c r="C133" s="34">
        <v>821000</v>
      </c>
      <c r="D133" s="35">
        <v>2</v>
      </c>
      <c r="E133" s="77" t="s">
        <v>199</v>
      </c>
      <c r="F133" s="57">
        <f>SUM(F134:F136)</f>
        <v>170000</v>
      </c>
      <c r="G133" s="58">
        <f>SUM(G134:G136)</f>
        <v>90522.51999999999</v>
      </c>
      <c r="H133" s="56">
        <f t="shared" si="2"/>
        <v>53.24854117647058</v>
      </c>
      <c r="I133" s="123"/>
      <c r="J133" s="123"/>
    </row>
    <row r="134" spans="1:10" s="1" customFormat="1" ht="15.75">
      <c r="A134" s="36"/>
      <c r="B134" s="111" t="s">
        <v>408</v>
      </c>
      <c r="C134" s="36">
        <v>821300</v>
      </c>
      <c r="D134" s="37" t="s">
        <v>55</v>
      </c>
      <c r="E134" s="76" t="s">
        <v>155</v>
      </c>
      <c r="F134" s="61">
        <v>100000</v>
      </c>
      <c r="G134" s="62">
        <v>79642.51</v>
      </c>
      <c r="H134" s="56">
        <f t="shared" si="2"/>
        <v>79.64251</v>
      </c>
      <c r="I134" s="120"/>
      <c r="J134" s="120"/>
    </row>
    <row r="135" spans="1:10" s="1" customFormat="1" ht="15.75">
      <c r="A135" s="36"/>
      <c r="B135" s="111" t="s">
        <v>408</v>
      </c>
      <c r="C135" s="36">
        <v>821500</v>
      </c>
      <c r="D135" s="37" t="s">
        <v>154</v>
      </c>
      <c r="E135" s="76" t="s">
        <v>376</v>
      </c>
      <c r="F135" s="61">
        <v>20000</v>
      </c>
      <c r="G135" s="62">
        <v>0</v>
      </c>
      <c r="H135" s="56">
        <f t="shared" si="2"/>
        <v>0</v>
      </c>
      <c r="I135" s="120"/>
      <c r="J135" s="120"/>
    </row>
    <row r="136" spans="1:10" s="1" customFormat="1" ht="15.75">
      <c r="A136" s="36"/>
      <c r="B136" s="111" t="s">
        <v>408</v>
      </c>
      <c r="C136" s="36">
        <v>821600</v>
      </c>
      <c r="D136" s="37" t="s">
        <v>61</v>
      </c>
      <c r="E136" s="76" t="s">
        <v>172</v>
      </c>
      <c r="F136" s="61">
        <v>50000</v>
      </c>
      <c r="G136" s="62">
        <v>10880.01</v>
      </c>
      <c r="H136" s="56">
        <f t="shared" si="2"/>
        <v>21.76002</v>
      </c>
      <c r="I136" s="120"/>
      <c r="J136" s="120"/>
    </row>
    <row r="137" spans="1:10" s="1" customFormat="1" ht="15.75">
      <c r="A137" s="36"/>
      <c r="B137" s="111"/>
      <c r="C137" s="36"/>
      <c r="D137" s="37"/>
      <c r="E137" s="77" t="s">
        <v>226</v>
      </c>
      <c r="F137" s="57">
        <f>SUM(F112+F133)</f>
        <v>3322000</v>
      </c>
      <c r="G137" s="58">
        <f>SUM(G112+G133)</f>
        <v>3050071.22</v>
      </c>
      <c r="H137" s="56">
        <f t="shared" si="2"/>
        <v>91.81430523780855</v>
      </c>
      <c r="I137" s="120"/>
      <c r="J137" s="120"/>
    </row>
    <row r="138" spans="1:10" s="9" customFormat="1" ht="15.75">
      <c r="A138" s="113">
        <v>100211</v>
      </c>
      <c r="B138" s="19"/>
      <c r="C138" s="19"/>
      <c r="D138" s="114"/>
      <c r="E138" s="97" t="s">
        <v>295</v>
      </c>
      <c r="F138" s="98"/>
      <c r="G138" s="116"/>
      <c r="H138" s="98"/>
      <c r="I138" s="120"/>
      <c r="J138" s="120"/>
    </row>
    <row r="139" spans="1:10" s="2" customFormat="1" ht="15.75">
      <c r="A139" s="32"/>
      <c r="B139" s="32"/>
      <c r="C139" s="32">
        <v>610000</v>
      </c>
      <c r="D139" s="33">
        <v>1</v>
      </c>
      <c r="E139" s="75" t="s">
        <v>136</v>
      </c>
      <c r="F139" s="55">
        <f>SUM(F140+F146)</f>
        <v>230000</v>
      </c>
      <c r="G139" s="56">
        <f>SUM(G140+G146)</f>
        <v>181346.63</v>
      </c>
      <c r="H139" s="56">
        <f aca="true" t="shared" si="3" ref="H139:H148">SUM(G139/(F139/100))</f>
        <v>78.84636086956522</v>
      </c>
      <c r="I139" s="122"/>
      <c r="J139" s="122"/>
    </row>
    <row r="140" spans="1:10" s="3" customFormat="1" ht="15.75">
      <c r="A140" s="34"/>
      <c r="B140" s="110"/>
      <c r="C140" s="34">
        <v>613000</v>
      </c>
      <c r="D140" s="35" t="s">
        <v>89</v>
      </c>
      <c r="E140" s="10" t="s">
        <v>160</v>
      </c>
      <c r="F140" s="57">
        <f>SUM(F141:F145)</f>
        <v>202000</v>
      </c>
      <c r="G140" s="58">
        <f>SUM(G141:G145)</f>
        <v>162682.63</v>
      </c>
      <c r="H140" s="56">
        <f t="shared" si="3"/>
        <v>80.53595544554456</v>
      </c>
      <c r="I140" s="123"/>
      <c r="J140" s="123"/>
    </row>
    <row r="141" spans="1:10" s="1" customFormat="1" ht="15.75">
      <c r="A141" s="36"/>
      <c r="B141" s="111" t="s">
        <v>384</v>
      </c>
      <c r="C141" s="36">
        <v>613100</v>
      </c>
      <c r="D141" s="37" t="s">
        <v>7</v>
      </c>
      <c r="E141" s="76" t="s">
        <v>138</v>
      </c>
      <c r="F141" s="61">
        <v>1000</v>
      </c>
      <c r="G141" s="62">
        <v>0</v>
      </c>
      <c r="H141" s="56">
        <f t="shared" si="3"/>
        <v>0</v>
      </c>
      <c r="I141" s="120"/>
      <c r="J141" s="120"/>
    </row>
    <row r="142" spans="1:10" s="1" customFormat="1" ht="15.75">
      <c r="A142" s="36"/>
      <c r="B142" s="111" t="s">
        <v>384</v>
      </c>
      <c r="C142" s="36">
        <v>613900</v>
      </c>
      <c r="D142" s="37" t="s">
        <v>103</v>
      </c>
      <c r="E142" s="76" t="s">
        <v>164</v>
      </c>
      <c r="F142" s="61">
        <v>10000</v>
      </c>
      <c r="G142" s="62">
        <v>13914.56</v>
      </c>
      <c r="H142" s="56">
        <f t="shared" si="3"/>
        <v>139.1456</v>
      </c>
      <c r="I142" s="120"/>
      <c r="J142" s="120"/>
    </row>
    <row r="143" spans="1:10" s="1" customFormat="1" ht="15.75">
      <c r="A143" s="36"/>
      <c r="B143" s="111" t="s">
        <v>403</v>
      </c>
      <c r="C143" s="36">
        <v>613900</v>
      </c>
      <c r="D143" s="37" t="s">
        <v>105</v>
      </c>
      <c r="E143" s="76" t="s">
        <v>262</v>
      </c>
      <c r="F143" s="61">
        <v>18000</v>
      </c>
      <c r="G143" s="62">
        <v>9661.86</v>
      </c>
      <c r="H143" s="56">
        <f t="shared" si="3"/>
        <v>53.67700000000001</v>
      </c>
      <c r="I143" s="120"/>
      <c r="J143" s="120"/>
    </row>
    <row r="144" spans="1:10" s="1" customFormat="1" ht="15.75">
      <c r="A144" s="36"/>
      <c r="B144" s="111" t="s">
        <v>384</v>
      </c>
      <c r="C144" s="36">
        <v>613900</v>
      </c>
      <c r="D144" s="37" t="s">
        <v>193</v>
      </c>
      <c r="E144" s="76" t="s">
        <v>377</v>
      </c>
      <c r="F144" s="61">
        <v>81000</v>
      </c>
      <c r="G144" s="62">
        <v>54007.23</v>
      </c>
      <c r="H144" s="56">
        <f t="shared" si="3"/>
        <v>66.6755925925926</v>
      </c>
      <c r="I144" s="120"/>
      <c r="J144" s="120"/>
    </row>
    <row r="145" spans="1:10" s="1" customFormat="1" ht="15.75">
      <c r="A145" s="36"/>
      <c r="B145" s="111" t="s">
        <v>384</v>
      </c>
      <c r="C145" s="36">
        <v>613900</v>
      </c>
      <c r="D145" s="37" t="s">
        <v>203</v>
      </c>
      <c r="E145" s="76" t="s">
        <v>253</v>
      </c>
      <c r="F145" s="61">
        <v>92000</v>
      </c>
      <c r="G145" s="62">
        <v>85098.98</v>
      </c>
      <c r="H145" s="56">
        <f t="shared" si="3"/>
        <v>92.49889130434782</v>
      </c>
      <c r="I145" s="120"/>
      <c r="J145" s="120"/>
    </row>
    <row r="146" spans="1:10" s="3" customFormat="1" ht="15.75">
      <c r="A146" s="34"/>
      <c r="B146" s="110"/>
      <c r="C146" s="34">
        <v>614000</v>
      </c>
      <c r="D146" s="35" t="s">
        <v>44</v>
      </c>
      <c r="E146" s="10" t="s">
        <v>165</v>
      </c>
      <c r="F146" s="57">
        <f>SUM(F147:F147)</f>
        <v>28000</v>
      </c>
      <c r="G146" s="58">
        <f>SUM(G147:G147)</f>
        <v>18664</v>
      </c>
      <c r="H146" s="56">
        <f t="shared" si="3"/>
        <v>66.65714285714286</v>
      </c>
      <c r="I146" s="123"/>
      <c r="J146" s="123"/>
    </row>
    <row r="147" spans="1:10" s="1" customFormat="1" ht="15.75">
      <c r="A147" s="36"/>
      <c r="B147" s="111" t="s">
        <v>384</v>
      </c>
      <c r="C147" s="36">
        <v>614300</v>
      </c>
      <c r="D147" s="37" t="s">
        <v>45</v>
      </c>
      <c r="E147" s="76" t="s">
        <v>248</v>
      </c>
      <c r="F147" s="61">
        <v>28000</v>
      </c>
      <c r="G147" s="62">
        <v>18664</v>
      </c>
      <c r="H147" s="56">
        <f t="shared" si="3"/>
        <v>66.65714285714286</v>
      </c>
      <c r="I147" s="120"/>
      <c r="J147" s="120"/>
    </row>
    <row r="148" spans="1:10" s="1" customFormat="1" ht="15.75">
      <c r="A148" s="36"/>
      <c r="B148" s="36"/>
      <c r="C148" s="36"/>
      <c r="D148" s="37"/>
      <c r="E148" s="77" t="s">
        <v>229</v>
      </c>
      <c r="F148" s="57">
        <f>SUM(F139)</f>
        <v>230000</v>
      </c>
      <c r="G148" s="58">
        <f>SUM(G139)</f>
        <v>181346.63</v>
      </c>
      <c r="H148" s="56">
        <f t="shared" si="3"/>
        <v>78.84636086956522</v>
      </c>
      <c r="I148" s="120"/>
      <c r="J148" s="120"/>
    </row>
    <row r="149" spans="1:10" s="9" customFormat="1" ht="15.75">
      <c r="A149" s="27">
        <v>100231</v>
      </c>
      <c r="B149" s="8"/>
      <c r="C149" s="8"/>
      <c r="D149" s="31"/>
      <c r="E149" s="74" t="s">
        <v>331</v>
      </c>
      <c r="F149" s="54"/>
      <c r="G149" s="87"/>
      <c r="H149" s="54"/>
      <c r="I149" s="120"/>
      <c r="J149" s="120"/>
    </row>
    <row r="150" spans="1:10" s="2" customFormat="1" ht="15.75">
      <c r="A150" s="32"/>
      <c r="B150" s="32"/>
      <c r="C150" s="32">
        <v>610000</v>
      </c>
      <c r="D150" s="33">
        <v>1</v>
      </c>
      <c r="E150" s="75" t="s">
        <v>136</v>
      </c>
      <c r="F150" s="55">
        <f>SUM(F151+F157)</f>
        <v>499000</v>
      </c>
      <c r="G150" s="56">
        <f>SUM(G151+G157)</f>
        <v>387780.10000000003</v>
      </c>
      <c r="H150" s="56">
        <f aca="true" t="shared" si="4" ref="H150:H163">SUM(G150/(F150/100))</f>
        <v>77.71144288577155</v>
      </c>
      <c r="I150" s="122"/>
      <c r="J150" s="122"/>
    </row>
    <row r="151" spans="1:10" s="3" customFormat="1" ht="15.75">
      <c r="A151" s="34"/>
      <c r="B151" s="110"/>
      <c r="C151" s="34">
        <v>613000</v>
      </c>
      <c r="D151" s="35" t="s">
        <v>89</v>
      </c>
      <c r="E151" s="10" t="s">
        <v>160</v>
      </c>
      <c r="F151" s="57">
        <f>SUM(F152:F156)</f>
        <v>293000</v>
      </c>
      <c r="G151" s="58">
        <f>SUM(G152:G156)</f>
        <v>232128.97000000003</v>
      </c>
      <c r="H151" s="56">
        <f t="shared" si="4"/>
        <v>79.22490443686007</v>
      </c>
      <c r="I151" s="123"/>
      <c r="J151" s="123"/>
    </row>
    <row r="152" spans="1:10" s="1" customFormat="1" ht="15.75">
      <c r="A152" s="36"/>
      <c r="B152" s="111" t="s">
        <v>409</v>
      </c>
      <c r="C152" s="36">
        <v>613100</v>
      </c>
      <c r="D152" s="37" t="s">
        <v>7</v>
      </c>
      <c r="E152" s="76" t="s">
        <v>138</v>
      </c>
      <c r="F152" s="61">
        <v>1000</v>
      </c>
      <c r="G152" s="62">
        <v>0</v>
      </c>
      <c r="H152" s="56">
        <f t="shared" si="4"/>
        <v>0</v>
      </c>
      <c r="I152" s="120"/>
      <c r="J152" s="120"/>
    </row>
    <row r="153" spans="1:10" s="1" customFormat="1" ht="15.75">
      <c r="A153" s="36"/>
      <c r="B153" s="111" t="s">
        <v>409</v>
      </c>
      <c r="C153" s="36">
        <v>613400</v>
      </c>
      <c r="D153" s="37" t="s">
        <v>103</v>
      </c>
      <c r="E153" s="76" t="s">
        <v>314</v>
      </c>
      <c r="F153" s="61">
        <v>52000</v>
      </c>
      <c r="G153" s="62">
        <v>72807.58</v>
      </c>
      <c r="H153" s="56">
        <f t="shared" si="4"/>
        <v>140.01457692307693</v>
      </c>
      <c r="I153" s="120"/>
      <c r="J153" s="120"/>
    </row>
    <row r="154" spans="1:10" s="1" customFormat="1" ht="15.75">
      <c r="A154" s="36"/>
      <c r="B154" s="111" t="s">
        <v>409</v>
      </c>
      <c r="C154" s="36">
        <v>613700</v>
      </c>
      <c r="D154" s="37" t="s">
        <v>105</v>
      </c>
      <c r="E154" s="76" t="s">
        <v>315</v>
      </c>
      <c r="F154" s="61">
        <v>150000</v>
      </c>
      <c r="G154" s="62">
        <v>157850</v>
      </c>
      <c r="H154" s="56">
        <f t="shared" si="4"/>
        <v>105.23333333333333</v>
      </c>
      <c r="I154" s="120"/>
      <c r="J154" s="120"/>
    </row>
    <row r="155" spans="1:10" s="1" customFormat="1" ht="15.75">
      <c r="A155" s="36"/>
      <c r="B155" s="111" t="s">
        <v>409</v>
      </c>
      <c r="C155" s="36">
        <v>613900</v>
      </c>
      <c r="D155" s="37" t="s">
        <v>193</v>
      </c>
      <c r="E155" s="76" t="s">
        <v>164</v>
      </c>
      <c r="F155" s="61">
        <v>40000</v>
      </c>
      <c r="G155" s="62">
        <v>1471.39</v>
      </c>
      <c r="H155" s="56">
        <f t="shared" si="4"/>
        <v>3.678475</v>
      </c>
      <c r="I155" s="120"/>
      <c r="J155" s="120"/>
    </row>
    <row r="156" spans="1:10" s="1" customFormat="1" ht="15.75">
      <c r="A156" s="36"/>
      <c r="B156" s="111" t="s">
        <v>409</v>
      </c>
      <c r="C156" s="36">
        <v>613900</v>
      </c>
      <c r="D156" s="37" t="s">
        <v>203</v>
      </c>
      <c r="E156" s="76" t="s">
        <v>230</v>
      </c>
      <c r="F156" s="61">
        <v>50000</v>
      </c>
      <c r="G156" s="62">
        <v>0</v>
      </c>
      <c r="H156" s="56">
        <f t="shared" si="4"/>
        <v>0</v>
      </c>
      <c r="I156" s="120"/>
      <c r="J156" s="120"/>
    </row>
    <row r="157" spans="1:10" s="3" customFormat="1" ht="15.75">
      <c r="A157" s="34"/>
      <c r="B157" s="110"/>
      <c r="C157" s="34">
        <v>614000</v>
      </c>
      <c r="D157" s="35" t="s">
        <v>44</v>
      </c>
      <c r="E157" s="10" t="s">
        <v>165</v>
      </c>
      <c r="F157" s="57">
        <f>SUM(F158:F159)</f>
        <v>206000</v>
      </c>
      <c r="G157" s="58">
        <f>SUM(G158:G159)</f>
        <v>155651.13</v>
      </c>
      <c r="H157" s="56">
        <f t="shared" si="4"/>
        <v>75.55880097087379</v>
      </c>
      <c r="I157" s="123"/>
      <c r="J157" s="123"/>
    </row>
    <row r="158" spans="1:10" s="1" customFormat="1" ht="15.75">
      <c r="A158" s="36"/>
      <c r="B158" s="111" t="s">
        <v>409</v>
      </c>
      <c r="C158" s="36">
        <v>614300</v>
      </c>
      <c r="D158" s="37" t="s">
        <v>45</v>
      </c>
      <c r="E158" s="76" t="s">
        <v>260</v>
      </c>
      <c r="F158" s="61">
        <v>6000</v>
      </c>
      <c r="G158" s="62">
        <v>4000</v>
      </c>
      <c r="H158" s="56">
        <f t="shared" si="4"/>
        <v>66.66666666666667</v>
      </c>
      <c r="I158" s="120"/>
      <c r="J158" s="120"/>
    </row>
    <row r="159" spans="1:10" s="1" customFormat="1" ht="15.75">
      <c r="A159" s="36"/>
      <c r="B159" s="111" t="s">
        <v>409</v>
      </c>
      <c r="C159" s="36">
        <v>614000</v>
      </c>
      <c r="D159" s="37" t="s">
        <v>194</v>
      </c>
      <c r="E159" s="76" t="s">
        <v>316</v>
      </c>
      <c r="F159" s="61">
        <v>200000</v>
      </c>
      <c r="G159" s="62">
        <v>151651.13</v>
      </c>
      <c r="H159" s="56">
        <f t="shared" si="4"/>
        <v>75.825565</v>
      </c>
      <c r="I159" s="120"/>
      <c r="J159" s="120"/>
    </row>
    <row r="160" spans="1:10" s="3" customFormat="1" ht="15.75">
      <c r="A160" s="34"/>
      <c r="B160" s="110"/>
      <c r="C160" s="34">
        <v>821000</v>
      </c>
      <c r="D160" s="35">
        <v>2</v>
      </c>
      <c r="E160" s="77" t="s">
        <v>199</v>
      </c>
      <c r="F160" s="57">
        <f>SUM(F161:F162)</f>
        <v>310000</v>
      </c>
      <c r="G160" s="58">
        <f>SUM(G161:G162)</f>
        <v>217980.38</v>
      </c>
      <c r="H160" s="56">
        <f t="shared" si="4"/>
        <v>70.31625161290323</v>
      </c>
      <c r="I160" s="123"/>
      <c r="J160" s="123"/>
    </row>
    <row r="161" spans="1:10" s="1" customFormat="1" ht="15.75">
      <c r="A161" s="36"/>
      <c r="B161" s="111" t="s">
        <v>409</v>
      </c>
      <c r="C161" s="36">
        <v>821300</v>
      </c>
      <c r="D161" s="37" t="s">
        <v>55</v>
      </c>
      <c r="E161" s="76" t="s">
        <v>317</v>
      </c>
      <c r="F161" s="61">
        <v>300000</v>
      </c>
      <c r="G161" s="62">
        <v>217980.38</v>
      </c>
      <c r="H161" s="56">
        <f t="shared" si="4"/>
        <v>72.66012666666667</v>
      </c>
      <c r="I161" s="120"/>
      <c r="J161" s="120"/>
    </row>
    <row r="162" spans="1:10" s="1" customFormat="1" ht="15.75">
      <c r="A162" s="36"/>
      <c r="B162" s="111" t="s">
        <v>409</v>
      </c>
      <c r="C162" s="36">
        <v>821300</v>
      </c>
      <c r="D162" s="37" t="s">
        <v>154</v>
      </c>
      <c r="E162" s="76" t="s">
        <v>259</v>
      </c>
      <c r="F162" s="61">
        <v>10000</v>
      </c>
      <c r="G162" s="62">
        <v>0</v>
      </c>
      <c r="H162" s="56">
        <f t="shared" si="4"/>
        <v>0</v>
      </c>
      <c r="I162" s="120"/>
      <c r="J162" s="120"/>
    </row>
    <row r="163" spans="1:10" s="1" customFormat="1" ht="15.75">
      <c r="A163" s="36"/>
      <c r="B163" s="36"/>
      <c r="C163" s="36"/>
      <c r="D163" s="37"/>
      <c r="E163" s="77" t="s">
        <v>231</v>
      </c>
      <c r="F163" s="57">
        <f>SUM(F150+F160)</f>
        <v>809000</v>
      </c>
      <c r="G163" s="58">
        <f>SUM(G150+G160)</f>
        <v>605760.48</v>
      </c>
      <c r="H163" s="56">
        <f t="shared" si="4"/>
        <v>74.87768603213844</v>
      </c>
      <c r="I163" s="120"/>
      <c r="J163" s="120"/>
    </row>
    <row r="164" spans="1:10" s="9" customFormat="1" ht="12.75" customHeight="1">
      <c r="A164" s="113"/>
      <c r="B164" s="19"/>
      <c r="C164" s="19"/>
      <c r="D164" s="114"/>
      <c r="E164" s="97" t="s">
        <v>233</v>
      </c>
      <c r="F164" s="98"/>
      <c r="G164" s="116"/>
      <c r="H164" s="98"/>
      <c r="I164" s="120"/>
      <c r="J164" s="120"/>
    </row>
    <row r="165" spans="1:10" s="2" customFormat="1" ht="15.75">
      <c r="A165" s="32"/>
      <c r="B165" s="32"/>
      <c r="C165" s="32">
        <v>610000</v>
      </c>
      <c r="D165" s="33">
        <v>1</v>
      </c>
      <c r="E165" s="75" t="s">
        <v>136</v>
      </c>
      <c r="F165" s="55">
        <f>SUM(F166+F169+F171+F180)</f>
        <v>2559000</v>
      </c>
      <c r="G165" s="56">
        <f>SUM(G166+G169+G171+G180)</f>
        <v>2426510.94</v>
      </c>
      <c r="H165" s="56">
        <f aca="true" t="shared" si="5" ref="H165:H183">SUM(G165/(F165/100))</f>
        <v>94.82262368112544</v>
      </c>
      <c r="I165" s="122"/>
      <c r="J165" s="122"/>
    </row>
    <row r="166" spans="1:10" s="3" customFormat="1" ht="15.75">
      <c r="A166" s="34"/>
      <c r="B166" s="110"/>
      <c r="C166" s="34">
        <v>611000</v>
      </c>
      <c r="D166" s="35" t="s">
        <v>89</v>
      </c>
      <c r="E166" s="10" t="s">
        <v>158</v>
      </c>
      <c r="F166" s="57">
        <f>SUM(F167+F168)</f>
        <v>279000</v>
      </c>
      <c r="G166" s="58">
        <f>SUM(G167+G168)</f>
        <v>274814.93</v>
      </c>
      <c r="H166" s="56">
        <f t="shared" si="5"/>
        <v>98.49997491039426</v>
      </c>
      <c r="I166" s="123"/>
      <c r="J166" s="123"/>
    </row>
    <row r="167" spans="1:10" s="1" customFormat="1" ht="15.75">
      <c r="A167" s="36"/>
      <c r="B167" s="111">
        <v>1091</v>
      </c>
      <c r="C167" s="36">
        <v>611100</v>
      </c>
      <c r="D167" s="37" t="s">
        <v>7</v>
      </c>
      <c r="E167" s="76" t="s">
        <v>159</v>
      </c>
      <c r="F167" s="61">
        <v>236000</v>
      </c>
      <c r="G167" s="62">
        <v>242693.83</v>
      </c>
      <c r="H167" s="56">
        <f t="shared" si="5"/>
        <v>102.83636864406779</v>
      </c>
      <c r="I167" s="120"/>
      <c r="J167" s="120"/>
    </row>
    <row r="168" spans="1:10" s="1" customFormat="1" ht="15.75">
      <c r="A168" s="36"/>
      <c r="B168" s="111">
        <v>1091</v>
      </c>
      <c r="C168" s="36">
        <v>611200</v>
      </c>
      <c r="D168" s="37" t="s">
        <v>103</v>
      </c>
      <c r="E168" s="76" t="s">
        <v>235</v>
      </c>
      <c r="F168" s="61">
        <v>43000</v>
      </c>
      <c r="G168" s="62">
        <v>32121.1</v>
      </c>
      <c r="H168" s="56">
        <f t="shared" si="5"/>
        <v>74.70023255813953</v>
      </c>
      <c r="I168" s="120"/>
      <c r="J168" s="120"/>
    </row>
    <row r="169" spans="1:10" s="3" customFormat="1" ht="15.75">
      <c r="A169" s="34"/>
      <c r="B169" s="110"/>
      <c r="C169" s="34">
        <v>612000</v>
      </c>
      <c r="D169" s="35" t="s">
        <v>44</v>
      </c>
      <c r="E169" s="10" t="s">
        <v>137</v>
      </c>
      <c r="F169" s="57">
        <f>SUM(F170)</f>
        <v>25000</v>
      </c>
      <c r="G169" s="58">
        <f>SUM(G170)</f>
        <v>25951.16</v>
      </c>
      <c r="H169" s="56">
        <f t="shared" si="5"/>
        <v>103.80464</v>
      </c>
      <c r="I169" s="123"/>
      <c r="J169" s="123"/>
    </row>
    <row r="170" spans="1:10" s="1" customFormat="1" ht="15.75">
      <c r="A170" s="36"/>
      <c r="B170" s="111">
        <v>1091</v>
      </c>
      <c r="C170" s="36">
        <v>612100</v>
      </c>
      <c r="D170" s="37" t="s">
        <v>45</v>
      </c>
      <c r="E170" s="76" t="s">
        <v>137</v>
      </c>
      <c r="F170" s="61">
        <v>25000</v>
      </c>
      <c r="G170" s="62">
        <v>25951.16</v>
      </c>
      <c r="H170" s="56">
        <f t="shared" si="5"/>
        <v>103.80464</v>
      </c>
      <c r="I170" s="120"/>
      <c r="J170" s="120"/>
    </row>
    <row r="171" spans="1:10" s="3" customFormat="1" ht="15.75">
      <c r="A171" s="34"/>
      <c r="B171" s="110"/>
      <c r="C171" s="34">
        <v>613000</v>
      </c>
      <c r="D171" s="35" t="s">
        <v>47</v>
      </c>
      <c r="E171" s="10" t="s">
        <v>160</v>
      </c>
      <c r="F171" s="57">
        <f>SUM(F172:F179)</f>
        <v>55000</v>
      </c>
      <c r="G171" s="58">
        <f>SUM(G172:G179)</f>
        <v>63972.98000000001</v>
      </c>
      <c r="H171" s="56">
        <f t="shared" si="5"/>
        <v>116.31450909090911</v>
      </c>
      <c r="I171" s="123"/>
      <c r="J171" s="123"/>
    </row>
    <row r="172" spans="1:10" s="1" customFormat="1" ht="15.75">
      <c r="A172" s="36"/>
      <c r="B172" s="111">
        <v>1091</v>
      </c>
      <c r="C172" s="36">
        <v>613100</v>
      </c>
      <c r="D172" s="37" t="s">
        <v>48</v>
      </c>
      <c r="E172" s="76" t="s">
        <v>138</v>
      </c>
      <c r="F172" s="61">
        <v>1000</v>
      </c>
      <c r="G172" s="62">
        <v>1880</v>
      </c>
      <c r="H172" s="56">
        <f t="shared" si="5"/>
        <v>188</v>
      </c>
      <c r="I172" s="120"/>
      <c r="J172" s="120"/>
    </row>
    <row r="173" spans="1:10" s="1" customFormat="1" ht="15.75">
      <c r="A173" s="36"/>
      <c r="B173" s="111">
        <v>1091</v>
      </c>
      <c r="C173" s="36">
        <v>613200</v>
      </c>
      <c r="D173" s="37" t="s">
        <v>112</v>
      </c>
      <c r="E173" s="76" t="s">
        <v>139</v>
      </c>
      <c r="F173" s="61">
        <v>11000</v>
      </c>
      <c r="G173" s="62">
        <v>7834.64</v>
      </c>
      <c r="H173" s="56">
        <f t="shared" si="5"/>
        <v>71.224</v>
      </c>
      <c r="I173" s="120"/>
      <c r="J173" s="120"/>
    </row>
    <row r="174" spans="1:10" s="1" customFormat="1" ht="15.75">
      <c r="A174" s="36"/>
      <c r="B174" s="111">
        <v>1091</v>
      </c>
      <c r="C174" s="36">
        <v>613300</v>
      </c>
      <c r="D174" s="37" t="s">
        <v>140</v>
      </c>
      <c r="E174" s="76" t="s">
        <v>141</v>
      </c>
      <c r="F174" s="61">
        <v>13000</v>
      </c>
      <c r="G174" s="62">
        <v>13857.26</v>
      </c>
      <c r="H174" s="56">
        <f t="shared" si="5"/>
        <v>106.5943076923077</v>
      </c>
      <c r="I174" s="120"/>
      <c r="J174" s="120"/>
    </row>
    <row r="175" spans="1:10" s="1" customFormat="1" ht="15.75">
      <c r="A175" s="36"/>
      <c r="B175" s="111">
        <v>1091</v>
      </c>
      <c r="C175" s="36">
        <v>613400</v>
      </c>
      <c r="D175" s="37" t="s">
        <v>142</v>
      </c>
      <c r="E175" s="76" t="s">
        <v>161</v>
      </c>
      <c r="F175" s="61">
        <v>9000</v>
      </c>
      <c r="G175" s="62">
        <v>12580.2</v>
      </c>
      <c r="H175" s="56">
        <f t="shared" si="5"/>
        <v>139.78</v>
      </c>
      <c r="I175" s="120"/>
      <c r="J175" s="120"/>
    </row>
    <row r="176" spans="1:10" s="1" customFormat="1" ht="15.75">
      <c r="A176" s="36"/>
      <c r="B176" s="111">
        <v>1091</v>
      </c>
      <c r="C176" s="36">
        <v>613500</v>
      </c>
      <c r="D176" s="37" t="s">
        <v>143</v>
      </c>
      <c r="E176" s="76" t="s">
        <v>144</v>
      </c>
      <c r="F176" s="61">
        <v>1000</v>
      </c>
      <c r="G176" s="62">
        <v>686.76</v>
      </c>
      <c r="H176" s="56">
        <f t="shared" si="5"/>
        <v>68.676</v>
      </c>
      <c r="I176" s="120"/>
      <c r="J176" s="120"/>
    </row>
    <row r="177" spans="1:10" s="1" customFormat="1" ht="15.75">
      <c r="A177" s="36"/>
      <c r="B177" s="111">
        <v>1091</v>
      </c>
      <c r="C177" s="36">
        <v>613700</v>
      </c>
      <c r="D177" s="37" t="s">
        <v>145</v>
      </c>
      <c r="E177" s="76" t="s">
        <v>162</v>
      </c>
      <c r="F177" s="61">
        <v>3000</v>
      </c>
      <c r="G177" s="62">
        <v>6184.95</v>
      </c>
      <c r="H177" s="56">
        <f t="shared" si="5"/>
        <v>206.165</v>
      </c>
      <c r="I177" s="120"/>
      <c r="J177" s="120"/>
    </row>
    <row r="178" spans="1:10" s="1" customFormat="1" ht="15.75">
      <c r="A178" s="36"/>
      <c r="B178" s="111">
        <v>1091</v>
      </c>
      <c r="C178" s="36">
        <v>613800</v>
      </c>
      <c r="D178" s="37" t="s">
        <v>146</v>
      </c>
      <c r="E178" s="76" t="s">
        <v>163</v>
      </c>
      <c r="F178" s="61">
        <v>6000</v>
      </c>
      <c r="G178" s="62">
        <v>4253.76</v>
      </c>
      <c r="H178" s="56">
        <f t="shared" si="5"/>
        <v>70.896</v>
      </c>
      <c r="I178" s="120"/>
      <c r="J178" s="120"/>
    </row>
    <row r="179" spans="1:10" s="1" customFormat="1" ht="15.75">
      <c r="A179" s="36"/>
      <c r="B179" s="111">
        <v>1091</v>
      </c>
      <c r="C179" s="36">
        <v>613900</v>
      </c>
      <c r="D179" s="37" t="s">
        <v>147</v>
      </c>
      <c r="E179" s="76" t="s">
        <v>164</v>
      </c>
      <c r="F179" s="61">
        <v>11000</v>
      </c>
      <c r="G179" s="62">
        <v>16695.41</v>
      </c>
      <c r="H179" s="56">
        <f t="shared" si="5"/>
        <v>151.77645454545456</v>
      </c>
      <c r="I179" s="120"/>
      <c r="J179" s="120"/>
    </row>
    <row r="180" spans="1:10" s="3" customFormat="1" ht="15.75">
      <c r="A180" s="34"/>
      <c r="B180" s="110"/>
      <c r="C180" s="34">
        <v>614000</v>
      </c>
      <c r="D180" s="35" t="s">
        <v>148</v>
      </c>
      <c r="E180" s="10" t="s">
        <v>165</v>
      </c>
      <c r="F180" s="57">
        <f>SUM(F181:F182)</f>
        <v>2200000</v>
      </c>
      <c r="G180" s="58">
        <f>SUM(G181:G182)</f>
        <v>2061771.8699999999</v>
      </c>
      <c r="H180" s="56">
        <f t="shared" si="5"/>
        <v>93.71690318181818</v>
      </c>
      <c r="I180" s="123"/>
      <c r="J180" s="123"/>
    </row>
    <row r="181" spans="1:10" s="1" customFormat="1" ht="15.75">
      <c r="A181" s="36"/>
      <c r="B181" s="111">
        <v>1091</v>
      </c>
      <c r="C181" s="36">
        <v>614200</v>
      </c>
      <c r="D181" s="37" t="s">
        <v>149</v>
      </c>
      <c r="E181" s="76" t="s">
        <v>270</v>
      </c>
      <c r="F181" s="61">
        <v>200000</v>
      </c>
      <c r="G181" s="62">
        <v>199218.95</v>
      </c>
      <c r="H181" s="56">
        <f t="shared" si="5"/>
        <v>99.609475</v>
      </c>
      <c r="I181" s="120"/>
      <c r="J181" s="120"/>
    </row>
    <row r="182" spans="1:10" s="1" customFormat="1" ht="15.75">
      <c r="A182" s="36"/>
      <c r="B182" s="111">
        <v>1091</v>
      </c>
      <c r="C182" s="36">
        <v>614200</v>
      </c>
      <c r="D182" s="37" t="s">
        <v>150</v>
      </c>
      <c r="E182" s="76" t="s">
        <v>261</v>
      </c>
      <c r="F182" s="61">
        <v>2000000</v>
      </c>
      <c r="G182" s="62">
        <v>1862552.92</v>
      </c>
      <c r="H182" s="56">
        <f t="shared" si="5"/>
        <v>93.127646</v>
      </c>
      <c r="I182" s="120"/>
      <c r="J182" s="120"/>
    </row>
    <row r="183" spans="1:10" s="1" customFormat="1" ht="15.75">
      <c r="A183" s="40"/>
      <c r="B183" s="40"/>
      <c r="C183" s="40"/>
      <c r="D183" s="41"/>
      <c r="E183" s="77" t="s">
        <v>234</v>
      </c>
      <c r="F183" s="99">
        <f>SUM(F165)</f>
        <v>2559000</v>
      </c>
      <c r="G183" s="117">
        <f>SUM(G165)</f>
        <v>2426510.94</v>
      </c>
      <c r="H183" s="56">
        <f t="shared" si="5"/>
        <v>94.82262368112544</v>
      </c>
      <c r="I183" s="120"/>
      <c r="J183" s="120"/>
    </row>
    <row r="184" spans="1:10" s="1" customFormat="1" ht="15.75">
      <c r="A184" s="27"/>
      <c r="B184" s="8"/>
      <c r="C184" s="8"/>
      <c r="D184" s="31"/>
      <c r="E184" s="74" t="s">
        <v>236</v>
      </c>
      <c r="F184" s="54"/>
      <c r="G184" s="87"/>
      <c r="H184" s="54"/>
      <c r="I184" s="120"/>
      <c r="J184" s="120"/>
    </row>
    <row r="185" spans="1:10" s="2" customFormat="1" ht="15.75">
      <c r="A185" s="32"/>
      <c r="B185" s="32"/>
      <c r="C185" s="32">
        <v>610000</v>
      </c>
      <c r="D185" s="33">
        <v>1</v>
      </c>
      <c r="E185" s="75" t="s">
        <v>136</v>
      </c>
      <c r="F185" s="55">
        <f>SUM(F186)</f>
        <v>3000</v>
      </c>
      <c r="G185" s="56">
        <f>SUM(G186)</f>
        <v>2466.5</v>
      </c>
      <c r="H185" s="56">
        <f aca="true" t="shared" si="6" ref="H185:H190">SUM(G185/(F185/100))</f>
        <v>82.21666666666667</v>
      </c>
      <c r="I185" s="122"/>
      <c r="J185" s="122"/>
    </row>
    <row r="186" spans="1:10" s="3" customFormat="1" ht="15.75">
      <c r="A186" s="34"/>
      <c r="B186" s="110"/>
      <c r="C186" s="34">
        <v>613000</v>
      </c>
      <c r="D186" s="35" t="s">
        <v>47</v>
      </c>
      <c r="E186" s="10" t="s">
        <v>160</v>
      </c>
      <c r="F186" s="57">
        <f>SUM(F187:F188)</f>
        <v>3000</v>
      </c>
      <c r="G186" s="58">
        <f>SUM(G187:G188)</f>
        <v>2466.5</v>
      </c>
      <c r="H186" s="56">
        <f t="shared" si="6"/>
        <v>82.21666666666667</v>
      </c>
      <c r="I186" s="123"/>
      <c r="J186" s="123"/>
    </row>
    <row r="187" spans="1:10" s="1" customFormat="1" ht="15.75">
      <c r="A187" s="36"/>
      <c r="B187" s="111" t="s">
        <v>391</v>
      </c>
      <c r="C187" s="36">
        <v>613100</v>
      </c>
      <c r="D187" s="37" t="s">
        <v>48</v>
      </c>
      <c r="E187" s="76" t="s">
        <v>138</v>
      </c>
      <c r="F187" s="61">
        <v>1000</v>
      </c>
      <c r="G187" s="62">
        <v>113.2</v>
      </c>
      <c r="H187" s="56">
        <f t="shared" si="6"/>
        <v>11.32</v>
      </c>
      <c r="I187" s="120"/>
      <c r="J187" s="120"/>
    </row>
    <row r="188" spans="1:10" s="1" customFormat="1" ht="15.75">
      <c r="A188" s="36"/>
      <c r="B188" s="111" t="s">
        <v>391</v>
      </c>
      <c r="C188" s="36">
        <v>613900</v>
      </c>
      <c r="D188" s="37" t="s">
        <v>112</v>
      </c>
      <c r="E188" s="76" t="s">
        <v>164</v>
      </c>
      <c r="F188" s="61">
        <v>2000</v>
      </c>
      <c r="G188" s="62">
        <v>2353.3</v>
      </c>
      <c r="H188" s="56">
        <f t="shared" si="6"/>
        <v>117.665</v>
      </c>
      <c r="I188" s="120"/>
      <c r="J188" s="120"/>
    </row>
    <row r="189" spans="1:10" s="1" customFormat="1" ht="15.75">
      <c r="A189" s="36"/>
      <c r="B189" s="36"/>
      <c r="C189" s="36"/>
      <c r="D189" s="37"/>
      <c r="E189" s="77" t="s">
        <v>237</v>
      </c>
      <c r="F189" s="57">
        <f>SUM(F185)</f>
        <v>3000</v>
      </c>
      <c r="G189" s="62">
        <f>SUM(G185)</f>
        <v>2466.5</v>
      </c>
      <c r="H189" s="56">
        <f t="shared" si="6"/>
        <v>82.21666666666667</v>
      </c>
      <c r="I189" s="120"/>
      <c r="J189" s="120"/>
    </row>
    <row r="190" spans="1:10" s="1" customFormat="1" ht="15.75">
      <c r="A190" s="36"/>
      <c r="B190" s="36"/>
      <c r="C190" s="36"/>
      <c r="D190" s="37"/>
      <c r="E190" s="77" t="s">
        <v>174</v>
      </c>
      <c r="F190" s="57">
        <f>SUM(F15+F45+F72+F110+F137+F148+F163+F183+F189+F21)</f>
        <v>15174000</v>
      </c>
      <c r="G190" s="58">
        <f>SUM(G15+G45+G72+G110+G137+G148+G163+G183+G189+G21)</f>
        <v>13608023.760000002</v>
      </c>
      <c r="H190" s="56">
        <f t="shared" si="6"/>
        <v>89.679871886121</v>
      </c>
      <c r="I190" s="120"/>
      <c r="J190" s="120"/>
    </row>
    <row r="191" spans="1:10" s="1" customFormat="1" ht="15.75">
      <c r="A191" s="113"/>
      <c r="B191" s="19"/>
      <c r="C191" s="19"/>
      <c r="D191" s="114"/>
      <c r="E191" s="97" t="s">
        <v>419</v>
      </c>
      <c r="F191" s="98"/>
      <c r="G191" s="116"/>
      <c r="H191" s="98"/>
      <c r="I191" s="120"/>
      <c r="J191" s="120"/>
    </row>
    <row r="192" spans="1:10" s="2" customFormat="1" ht="15.75">
      <c r="A192" s="32">
        <v>610000</v>
      </c>
      <c r="B192" s="32"/>
      <c r="C192" s="32"/>
      <c r="D192" s="33">
        <v>1</v>
      </c>
      <c r="E192" s="75" t="s">
        <v>136</v>
      </c>
      <c r="F192" s="55">
        <f>SUM(F193+F196+F198+F207+F215)</f>
        <v>11760000</v>
      </c>
      <c r="G192" s="56">
        <f>SUM(G193+G196+G198+G207+G215)</f>
        <v>10837822.15</v>
      </c>
      <c r="H192" s="56">
        <f aca="true" t="shared" si="7" ref="H192:H225">SUM(G192/(F192/100))</f>
        <v>92.15835161564627</v>
      </c>
      <c r="I192" s="122"/>
      <c r="J192" s="122"/>
    </row>
    <row r="193" spans="1:10" s="3" customFormat="1" ht="15.75">
      <c r="A193" s="34">
        <v>611000</v>
      </c>
      <c r="B193" s="34"/>
      <c r="C193" s="34"/>
      <c r="D193" s="35" t="s">
        <v>89</v>
      </c>
      <c r="E193" s="10" t="s">
        <v>158</v>
      </c>
      <c r="F193" s="57">
        <f>SUM(F194+F195)</f>
        <v>2549000</v>
      </c>
      <c r="G193" s="58">
        <f>SUM(G194+G195)</f>
        <v>2472535.0500000003</v>
      </c>
      <c r="H193" s="56">
        <f t="shared" si="7"/>
        <v>97.0001981169086</v>
      </c>
      <c r="I193" s="123"/>
      <c r="J193" s="123"/>
    </row>
    <row r="194" spans="1:10" s="1" customFormat="1" ht="15.75">
      <c r="A194" s="36"/>
      <c r="B194" s="36">
        <v>611100</v>
      </c>
      <c r="C194" s="36"/>
      <c r="D194" s="37" t="s">
        <v>7</v>
      </c>
      <c r="E194" s="76" t="s">
        <v>159</v>
      </c>
      <c r="F194" s="61">
        <v>2096000</v>
      </c>
      <c r="G194" s="62">
        <v>2153021.1</v>
      </c>
      <c r="H194" s="56">
        <f t="shared" si="7"/>
        <v>102.72047232824428</v>
      </c>
      <c r="I194" s="120"/>
      <c r="J194" s="120"/>
    </row>
    <row r="195" spans="1:10" s="1" customFormat="1" ht="15.75">
      <c r="A195" s="36"/>
      <c r="B195" s="36">
        <v>611200</v>
      </c>
      <c r="C195" s="36"/>
      <c r="D195" s="37" t="s">
        <v>103</v>
      </c>
      <c r="E195" s="76" t="s">
        <v>235</v>
      </c>
      <c r="F195" s="61">
        <v>453000</v>
      </c>
      <c r="G195" s="62">
        <v>319513.95</v>
      </c>
      <c r="H195" s="56">
        <f t="shared" si="7"/>
        <v>70.532880794702</v>
      </c>
      <c r="I195" s="120"/>
      <c r="J195" s="120"/>
    </row>
    <row r="196" spans="1:10" s="3" customFormat="1" ht="15.75">
      <c r="A196" s="34">
        <v>612000</v>
      </c>
      <c r="B196" s="34"/>
      <c r="C196" s="34"/>
      <c r="D196" s="35" t="s">
        <v>44</v>
      </c>
      <c r="E196" s="10" t="s">
        <v>137</v>
      </c>
      <c r="F196" s="57">
        <f>SUM(F197)</f>
        <v>220000</v>
      </c>
      <c r="G196" s="58">
        <f>SUM(G197)</f>
        <v>226179.7</v>
      </c>
      <c r="H196" s="56">
        <f t="shared" si="7"/>
        <v>102.80895454545455</v>
      </c>
      <c r="I196" s="123"/>
      <c r="J196" s="123"/>
    </row>
    <row r="197" spans="1:10" s="1" customFormat="1" ht="15.75">
      <c r="A197" s="36"/>
      <c r="B197" s="36">
        <v>612100</v>
      </c>
      <c r="C197" s="36"/>
      <c r="D197" s="37" t="s">
        <v>45</v>
      </c>
      <c r="E197" s="76" t="s">
        <v>137</v>
      </c>
      <c r="F197" s="61">
        <v>220000</v>
      </c>
      <c r="G197" s="62">
        <v>226179.7</v>
      </c>
      <c r="H197" s="56">
        <f t="shared" si="7"/>
        <v>102.80895454545455</v>
      </c>
      <c r="I197" s="120"/>
      <c r="J197" s="120"/>
    </row>
    <row r="198" spans="1:10" s="3" customFormat="1" ht="15.75">
      <c r="A198" s="34">
        <v>613000</v>
      </c>
      <c r="B198" s="34"/>
      <c r="C198" s="34"/>
      <c r="D198" s="35" t="s">
        <v>47</v>
      </c>
      <c r="E198" s="10" t="s">
        <v>160</v>
      </c>
      <c r="F198" s="57">
        <f>SUM(F199:F206)</f>
        <v>3820000</v>
      </c>
      <c r="G198" s="58">
        <f>SUM(G199:G206)</f>
        <v>3459189.01</v>
      </c>
      <c r="H198" s="56">
        <f t="shared" si="7"/>
        <v>90.55468612565444</v>
      </c>
      <c r="I198" s="123"/>
      <c r="J198" s="123"/>
    </row>
    <row r="199" spans="1:10" s="1" customFormat="1" ht="15.75">
      <c r="A199" s="36"/>
      <c r="B199" s="36">
        <v>613100</v>
      </c>
      <c r="C199" s="36"/>
      <c r="D199" s="37" t="s">
        <v>48</v>
      </c>
      <c r="E199" s="76" t="s">
        <v>138</v>
      </c>
      <c r="F199" s="61">
        <v>12000</v>
      </c>
      <c r="G199" s="62">
        <v>6107.46</v>
      </c>
      <c r="H199" s="56">
        <f t="shared" si="7"/>
        <v>50.8955</v>
      </c>
      <c r="I199" s="120"/>
      <c r="J199" s="120"/>
    </row>
    <row r="200" spans="1:10" s="1" customFormat="1" ht="15.75">
      <c r="A200" s="36"/>
      <c r="B200" s="36">
        <v>613200</v>
      </c>
      <c r="C200" s="36"/>
      <c r="D200" s="37" t="s">
        <v>112</v>
      </c>
      <c r="E200" s="76" t="s">
        <v>139</v>
      </c>
      <c r="F200" s="61">
        <v>312000</v>
      </c>
      <c r="G200" s="62">
        <v>277077.98</v>
      </c>
      <c r="H200" s="56">
        <f t="shared" si="7"/>
        <v>88.80704487179487</v>
      </c>
      <c r="I200" s="120"/>
      <c r="J200" s="120"/>
    </row>
    <row r="201" spans="1:10" s="1" customFormat="1" ht="15.75">
      <c r="A201" s="36"/>
      <c r="B201" s="36">
        <v>613300</v>
      </c>
      <c r="C201" s="36"/>
      <c r="D201" s="37" t="s">
        <v>140</v>
      </c>
      <c r="E201" s="76" t="s">
        <v>141</v>
      </c>
      <c r="F201" s="61">
        <v>1673000</v>
      </c>
      <c r="G201" s="62">
        <v>1594178.21</v>
      </c>
      <c r="H201" s="56">
        <f t="shared" si="7"/>
        <v>95.2885959354453</v>
      </c>
      <c r="I201" s="120"/>
      <c r="J201" s="120"/>
    </row>
    <row r="202" spans="1:10" s="1" customFormat="1" ht="15.75">
      <c r="A202" s="36"/>
      <c r="B202" s="36">
        <v>613400</v>
      </c>
      <c r="C202" s="36"/>
      <c r="D202" s="37" t="s">
        <v>142</v>
      </c>
      <c r="E202" s="76" t="s">
        <v>161</v>
      </c>
      <c r="F202" s="61">
        <v>111000</v>
      </c>
      <c r="G202" s="62">
        <v>141833.72</v>
      </c>
      <c r="H202" s="56">
        <f t="shared" si="7"/>
        <v>127.77812612612612</v>
      </c>
      <c r="I202" s="120"/>
      <c r="J202" s="120"/>
    </row>
    <row r="203" spans="1:10" s="1" customFormat="1" ht="15.75">
      <c r="A203" s="36"/>
      <c r="B203" s="36">
        <v>613500</v>
      </c>
      <c r="C203" s="36"/>
      <c r="D203" s="37" t="s">
        <v>143</v>
      </c>
      <c r="E203" s="76" t="s">
        <v>144</v>
      </c>
      <c r="F203" s="61">
        <v>331000</v>
      </c>
      <c r="G203" s="62">
        <v>163887.36</v>
      </c>
      <c r="H203" s="56">
        <f t="shared" si="7"/>
        <v>49.512797583081564</v>
      </c>
      <c r="I203" s="120"/>
      <c r="J203" s="120"/>
    </row>
    <row r="204" spans="1:10" s="1" customFormat="1" ht="15.75">
      <c r="A204" s="36"/>
      <c r="B204" s="36">
        <v>613700</v>
      </c>
      <c r="C204" s="36"/>
      <c r="D204" s="37" t="s">
        <v>145</v>
      </c>
      <c r="E204" s="76" t="s">
        <v>162</v>
      </c>
      <c r="F204" s="61">
        <v>493000</v>
      </c>
      <c r="G204" s="62">
        <v>486970.74</v>
      </c>
      <c r="H204" s="56">
        <f t="shared" si="7"/>
        <v>98.77702636916835</v>
      </c>
      <c r="I204" s="120"/>
      <c r="J204" s="120"/>
    </row>
    <row r="205" spans="1:10" s="1" customFormat="1" ht="15.75">
      <c r="A205" s="36"/>
      <c r="B205" s="36">
        <v>613800</v>
      </c>
      <c r="C205" s="36"/>
      <c r="D205" s="37" t="s">
        <v>146</v>
      </c>
      <c r="E205" s="76" t="s">
        <v>163</v>
      </c>
      <c r="F205" s="61">
        <v>24000</v>
      </c>
      <c r="G205" s="62">
        <v>16877.93</v>
      </c>
      <c r="H205" s="56">
        <f t="shared" si="7"/>
        <v>70.32470833333333</v>
      </c>
      <c r="I205" s="120"/>
      <c r="J205" s="120"/>
    </row>
    <row r="206" spans="1:11" s="1" customFormat="1" ht="15.75">
      <c r="A206" s="36"/>
      <c r="B206" s="36">
        <v>613900</v>
      </c>
      <c r="C206" s="36"/>
      <c r="D206" s="37" t="s">
        <v>147</v>
      </c>
      <c r="E206" s="76" t="s">
        <v>164</v>
      </c>
      <c r="F206" s="61">
        <v>864000</v>
      </c>
      <c r="G206" s="62">
        <v>772255.61</v>
      </c>
      <c r="H206" s="56">
        <f t="shared" si="7"/>
        <v>89.3814363425926</v>
      </c>
      <c r="I206" s="120"/>
      <c r="J206" s="120"/>
      <c r="K206" s="125"/>
    </row>
    <row r="207" spans="1:10" s="3" customFormat="1" ht="15.75">
      <c r="A207" s="34">
        <v>614000</v>
      </c>
      <c r="B207" s="34"/>
      <c r="C207" s="34"/>
      <c r="D207" s="35" t="s">
        <v>148</v>
      </c>
      <c r="E207" s="10" t="s">
        <v>165</v>
      </c>
      <c r="F207" s="57">
        <f>SUM(F208:F214)</f>
        <v>5071000</v>
      </c>
      <c r="G207" s="58">
        <f>SUM(G208:G214)</f>
        <v>4678307.739999999</v>
      </c>
      <c r="H207" s="56">
        <f t="shared" si="7"/>
        <v>92.25611792545847</v>
      </c>
      <c r="I207" s="123"/>
      <c r="J207" s="123"/>
    </row>
    <row r="208" spans="1:10" s="1" customFormat="1" ht="15.75">
      <c r="A208" s="36"/>
      <c r="B208" s="36">
        <v>614100</v>
      </c>
      <c r="C208" s="36"/>
      <c r="D208" s="37" t="s">
        <v>149</v>
      </c>
      <c r="E208" s="76" t="s">
        <v>166</v>
      </c>
      <c r="F208" s="61">
        <v>285000</v>
      </c>
      <c r="G208" s="62">
        <v>186564</v>
      </c>
      <c r="H208" s="56">
        <f t="shared" si="7"/>
        <v>65.46105263157895</v>
      </c>
      <c r="I208" s="120"/>
      <c r="J208" s="120"/>
    </row>
    <row r="209" spans="1:10" s="1" customFormat="1" ht="15.75">
      <c r="A209" s="36"/>
      <c r="B209" s="36">
        <v>614200</v>
      </c>
      <c r="C209" s="36"/>
      <c r="D209" s="37" t="s">
        <v>150</v>
      </c>
      <c r="E209" s="76" t="s">
        <v>167</v>
      </c>
      <c r="F209" s="61">
        <v>3210000</v>
      </c>
      <c r="G209" s="62">
        <v>3279904.96</v>
      </c>
      <c r="H209" s="56">
        <f t="shared" si="7"/>
        <v>102.1777246105919</v>
      </c>
      <c r="I209" s="120"/>
      <c r="J209" s="120"/>
    </row>
    <row r="210" spans="1:10" s="1" customFormat="1" ht="15.75">
      <c r="A210" s="36"/>
      <c r="B210" s="36">
        <v>614300</v>
      </c>
      <c r="C210" s="36"/>
      <c r="D210" s="37" t="s">
        <v>153</v>
      </c>
      <c r="E210" s="76" t="s">
        <v>168</v>
      </c>
      <c r="F210" s="61">
        <v>576000</v>
      </c>
      <c r="G210" s="62">
        <v>467429.84</v>
      </c>
      <c r="H210" s="56">
        <f t="shared" si="7"/>
        <v>81.1510138888889</v>
      </c>
      <c r="I210" s="120"/>
      <c r="J210" s="120"/>
    </row>
    <row r="211" spans="1:10" s="1" customFormat="1" ht="15.75">
      <c r="A211" s="36"/>
      <c r="B211" s="36">
        <v>614400</v>
      </c>
      <c r="C211" s="36"/>
      <c r="D211" s="37" t="s">
        <v>151</v>
      </c>
      <c r="E211" s="76" t="s">
        <v>169</v>
      </c>
      <c r="F211" s="61">
        <v>710000</v>
      </c>
      <c r="G211" s="62">
        <v>567893.01</v>
      </c>
      <c r="H211" s="56">
        <f t="shared" si="7"/>
        <v>79.9849309859155</v>
      </c>
      <c r="I211" s="120"/>
      <c r="J211" s="120"/>
    </row>
    <row r="212" spans="1:10" s="1" customFormat="1" ht="15.75">
      <c r="A212" s="36"/>
      <c r="B212" s="37" t="s">
        <v>245</v>
      </c>
      <c r="C212" s="36"/>
      <c r="D212" s="37" t="s">
        <v>152</v>
      </c>
      <c r="E212" s="100" t="s">
        <v>323</v>
      </c>
      <c r="F212" s="61">
        <v>140000</v>
      </c>
      <c r="G212" s="62">
        <v>107975.22</v>
      </c>
      <c r="H212" s="56">
        <f t="shared" si="7"/>
        <v>77.12515714285715</v>
      </c>
      <c r="I212" s="120"/>
      <c r="J212" s="120"/>
    </row>
    <row r="213" spans="1:10" s="1" customFormat="1" ht="15.75">
      <c r="A213" s="36"/>
      <c r="B213" s="36">
        <v>614800</v>
      </c>
      <c r="C213" s="36"/>
      <c r="D213" s="37" t="s">
        <v>249</v>
      </c>
      <c r="E213" s="76" t="s">
        <v>322</v>
      </c>
      <c r="F213" s="61">
        <v>100000</v>
      </c>
      <c r="G213" s="62">
        <v>43892.85</v>
      </c>
      <c r="H213" s="56">
        <f t="shared" si="7"/>
        <v>43.892849999999996</v>
      </c>
      <c r="I213" s="120"/>
      <c r="J213" s="120"/>
    </row>
    <row r="214" spans="1:10" s="1" customFormat="1" ht="15.75">
      <c r="A214" s="36"/>
      <c r="B214" s="36">
        <v>614800</v>
      </c>
      <c r="C214" s="36"/>
      <c r="D214" s="37" t="s">
        <v>281</v>
      </c>
      <c r="E214" s="76" t="s">
        <v>250</v>
      </c>
      <c r="F214" s="61">
        <v>50000</v>
      </c>
      <c r="G214" s="62">
        <v>24647.86</v>
      </c>
      <c r="H214" s="56">
        <f t="shared" si="7"/>
        <v>49.29572</v>
      </c>
      <c r="I214" s="120"/>
      <c r="J214" s="120"/>
    </row>
    <row r="215" spans="1:10" s="3" customFormat="1" ht="15.75">
      <c r="A215" s="34">
        <v>616000</v>
      </c>
      <c r="B215" s="110"/>
      <c r="C215" s="34"/>
      <c r="D215" s="35" t="s">
        <v>170</v>
      </c>
      <c r="E215" s="10" t="s">
        <v>275</v>
      </c>
      <c r="F215" s="57">
        <f>SUM(F216)</f>
        <v>100000</v>
      </c>
      <c r="G215" s="58">
        <f>SUM(G216)</f>
        <v>1610.65</v>
      </c>
      <c r="H215" s="56">
        <f t="shared" si="7"/>
        <v>1.6106500000000001</v>
      </c>
      <c r="I215" s="123"/>
      <c r="J215" s="123"/>
    </row>
    <row r="216" spans="1:10" s="1" customFormat="1" ht="15.75">
      <c r="A216" s="36"/>
      <c r="B216" s="111" t="s">
        <v>204</v>
      </c>
      <c r="C216" s="36">
        <v>616100</v>
      </c>
      <c r="D216" s="37" t="s">
        <v>271</v>
      </c>
      <c r="E216" s="76" t="s">
        <v>276</v>
      </c>
      <c r="F216" s="61">
        <v>100000</v>
      </c>
      <c r="G216" s="62">
        <v>1610.65</v>
      </c>
      <c r="H216" s="56">
        <f t="shared" si="7"/>
        <v>1.6106500000000001</v>
      </c>
      <c r="I216" s="120"/>
      <c r="J216" s="120"/>
    </row>
    <row r="217" spans="1:10" s="3" customFormat="1" ht="15.75">
      <c r="A217" s="34">
        <v>810000</v>
      </c>
      <c r="B217" s="34"/>
      <c r="C217" s="34"/>
      <c r="D217" s="35">
        <v>2</v>
      </c>
      <c r="E217" s="77" t="s">
        <v>199</v>
      </c>
      <c r="F217" s="57">
        <f>SUM(F218:F221)</f>
        <v>3364000</v>
      </c>
      <c r="G217" s="58">
        <f>SUM(G218:G221)</f>
        <v>2742115.8200000003</v>
      </c>
      <c r="H217" s="56">
        <f t="shared" si="7"/>
        <v>81.51354994054698</v>
      </c>
      <c r="I217" s="123"/>
      <c r="J217" s="123"/>
    </row>
    <row r="218" spans="1:10" s="1" customFormat="1" ht="15.75">
      <c r="A218" s="36"/>
      <c r="B218" s="36">
        <v>821100</v>
      </c>
      <c r="C218" s="36"/>
      <c r="D218" s="37" t="s">
        <v>55</v>
      </c>
      <c r="E218" s="76" t="s">
        <v>171</v>
      </c>
      <c r="F218" s="61">
        <v>50000</v>
      </c>
      <c r="G218" s="62">
        <v>47800</v>
      </c>
      <c r="H218" s="56">
        <f t="shared" si="7"/>
        <v>95.6</v>
      </c>
      <c r="I218" s="120"/>
      <c r="J218" s="120"/>
    </row>
    <row r="219" spans="1:10" s="1" customFormat="1" ht="15.75">
      <c r="A219" s="36"/>
      <c r="B219" s="36">
        <v>821300</v>
      </c>
      <c r="C219" s="36"/>
      <c r="D219" s="37" t="s">
        <v>154</v>
      </c>
      <c r="E219" s="76" t="s">
        <v>155</v>
      </c>
      <c r="F219" s="61">
        <v>410000</v>
      </c>
      <c r="G219" s="62">
        <v>297622.89</v>
      </c>
      <c r="H219" s="56">
        <f t="shared" si="7"/>
        <v>72.5909487804878</v>
      </c>
      <c r="I219" s="120"/>
      <c r="J219" s="120"/>
    </row>
    <row r="220" spans="1:10" s="1" customFormat="1" ht="15.75">
      <c r="A220" s="36"/>
      <c r="B220" s="36">
        <v>821500</v>
      </c>
      <c r="C220" s="36"/>
      <c r="D220" s="37" t="s">
        <v>61</v>
      </c>
      <c r="E220" s="76" t="s">
        <v>378</v>
      </c>
      <c r="F220" s="61">
        <v>464000</v>
      </c>
      <c r="G220" s="62">
        <v>213110.85</v>
      </c>
      <c r="H220" s="56">
        <f t="shared" si="7"/>
        <v>45.9290625</v>
      </c>
      <c r="I220" s="120"/>
      <c r="J220" s="120"/>
    </row>
    <row r="221" spans="1:10" s="1" customFormat="1" ht="15.75">
      <c r="A221" s="36"/>
      <c r="B221" s="36">
        <v>821600</v>
      </c>
      <c r="C221" s="36"/>
      <c r="D221" s="37" t="s">
        <v>65</v>
      </c>
      <c r="E221" s="76" t="s">
        <v>172</v>
      </c>
      <c r="F221" s="61">
        <v>2440000</v>
      </c>
      <c r="G221" s="62">
        <v>2183582.08</v>
      </c>
      <c r="H221" s="56">
        <f t="shared" si="7"/>
        <v>89.49106885245902</v>
      </c>
      <c r="I221" s="120"/>
      <c r="J221" s="120"/>
    </row>
    <row r="222" spans="1:10" s="3" customFormat="1" ht="15.75">
      <c r="A222" s="34"/>
      <c r="B222" s="34"/>
      <c r="C222" s="34"/>
      <c r="D222" s="35">
        <v>3</v>
      </c>
      <c r="E222" s="77" t="s">
        <v>173</v>
      </c>
      <c r="F222" s="61">
        <v>40000</v>
      </c>
      <c r="G222" s="58">
        <v>17211.6</v>
      </c>
      <c r="H222" s="56">
        <f t="shared" si="7"/>
        <v>43.028999999999996</v>
      </c>
      <c r="I222" s="123"/>
      <c r="J222" s="123"/>
    </row>
    <row r="223" spans="1:10" s="1" customFormat="1" ht="15.75">
      <c r="A223" s="36"/>
      <c r="B223" s="36"/>
      <c r="C223" s="36"/>
      <c r="D223" s="37"/>
      <c r="E223" s="77" t="s">
        <v>174</v>
      </c>
      <c r="F223" s="57">
        <f>SUM(F192+F217+F222)</f>
        <v>15164000</v>
      </c>
      <c r="G223" s="58">
        <f>SUM(G192+G217+G222)</f>
        <v>13597149.57</v>
      </c>
      <c r="H223" s="56">
        <f t="shared" si="7"/>
        <v>89.66730130572408</v>
      </c>
      <c r="I223" s="120"/>
      <c r="J223" s="120"/>
    </row>
    <row r="224" spans="1:10" s="3" customFormat="1" ht="15.75">
      <c r="A224" s="34"/>
      <c r="B224" s="34">
        <v>823100</v>
      </c>
      <c r="C224" s="34"/>
      <c r="D224" s="35">
        <v>5</v>
      </c>
      <c r="E224" s="77" t="s">
        <v>278</v>
      </c>
      <c r="F224" s="61">
        <v>10000</v>
      </c>
      <c r="G224" s="58">
        <v>10874.19</v>
      </c>
      <c r="H224" s="56">
        <f t="shared" si="7"/>
        <v>108.7419</v>
      </c>
      <c r="I224" s="123"/>
      <c r="J224" s="123"/>
    </row>
    <row r="225" spans="1:10" s="1" customFormat="1" ht="15.75">
      <c r="A225" s="36"/>
      <c r="B225" s="36"/>
      <c r="C225" s="36"/>
      <c r="D225" s="37"/>
      <c r="E225" s="77" t="s">
        <v>311</v>
      </c>
      <c r="F225" s="57">
        <f>SUM(F192+F217+F222+F224)</f>
        <v>15174000</v>
      </c>
      <c r="G225" s="58">
        <f>SUM(G192+G217+G222+G224)</f>
        <v>13608023.76</v>
      </c>
      <c r="H225" s="56">
        <f t="shared" si="7"/>
        <v>89.67987188612099</v>
      </c>
      <c r="I225" s="120"/>
      <c r="J225" s="120"/>
    </row>
    <row r="226" spans="1:10" s="4" customFormat="1" ht="15.75">
      <c r="A226" s="45"/>
      <c r="B226" s="45"/>
      <c r="C226" s="45"/>
      <c r="D226" s="46"/>
      <c r="E226" s="82"/>
      <c r="F226" s="69"/>
      <c r="G226" s="90"/>
      <c r="H226" s="14"/>
      <c r="I226" s="124"/>
      <c r="J226" s="124"/>
    </row>
    <row r="227" ht="15.75">
      <c r="E227" s="91"/>
    </row>
    <row r="228" ht="15.75">
      <c r="E228" s="101"/>
    </row>
    <row r="229" ht="15.75">
      <c r="E229" s="101"/>
    </row>
    <row r="230" spans="1:10" s="16" customFormat="1" ht="15.75">
      <c r="A230" s="45"/>
      <c r="B230" s="45"/>
      <c r="C230" s="45"/>
      <c r="D230" s="46"/>
      <c r="E230" s="82"/>
      <c r="F230" s="69"/>
      <c r="G230" s="90"/>
      <c r="H230" s="14"/>
      <c r="I230" s="124"/>
      <c r="J230" s="124"/>
    </row>
    <row r="231" ht="15.75">
      <c r="E231" s="101"/>
    </row>
    <row r="233" ht="15.75">
      <c r="E233" s="91"/>
    </row>
    <row r="234" ht="15.75">
      <c r="E234" s="91"/>
    </row>
    <row r="235" spans="1:10" s="16" customFormat="1" ht="15.75">
      <c r="A235" s="45"/>
      <c r="B235" s="45"/>
      <c r="C235" s="45"/>
      <c r="D235" s="46"/>
      <c r="E235" s="82"/>
      <c r="F235" s="69"/>
      <c r="G235" s="90"/>
      <c r="H235" s="14"/>
      <c r="I235" s="124"/>
      <c r="J235" s="124"/>
    </row>
    <row r="238" spans="1:10" s="16" customFormat="1" ht="15.75">
      <c r="A238" s="45"/>
      <c r="B238" s="45"/>
      <c r="C238" s="45"/>
      <c r="D238" s="46"/>
      <c r="E238" s="82"/>
      <c r="F238" s="69"/>
      <c r="G238" s="90"/>
      <c r="H238" s="14"/>
      <c r="I238" s="124"/>
      <c r="J238" s="124"/>
    </row>
  </sheetData>
  <sheetProtection/>
  <printOptions horizontalCentered="1"/>
  <pageMargins left="0.5118110236220472" right="0.5118110236220472" top="1.062992125984252" bottom="1.1023622047244095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Budzet04</cp:lastModifiedBy>
  <cp:lastPrinted>2017-04-14T11:25:04Z</cp:lastPrinted>
  <dcterms:created xsi:type="dcterms:W3CDTF">2009-02-03T06:31:26Z</dcterms:created>
  <dcterms:modified xsi:type="dcterms:W3CDTF">2017-04-14T12:13:00Z</dcterms:modified>
  <cp:category/>
  <cp:version/>
  <cp:contentType/>
  <cp:contentStatus/>
</cp:coreProperties>
</file>