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295" windowWidth="18990" windowHeight="12015"/>
  </bookViews>
  <sheets>
    <sheet name="naslovna strana " sheetId="12" r:id="rId1"/>
    <sheet name="(prihodi)" sheetId="4" r:id="rId2"/>
    <sheet name="(izdaci)" sheetId="11" r:id="rId3"/>
    <sheet name="Sheet1" sheetId="1" r:id="rId4"/>
    <sheet name="Sheet2" sheetId="2" r:id="rId5"/>
    <sheet name="Sheet3" sheetId="3" r:id="rId6"/>
  </sheets>
  <definedNames>
    <definedName name="_xlnm.Print_Titles" localSheetId="2">'(izdaci)'!$6:$7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F283" i="11"/>
  <c r="G282"/>
  <c r="F282"/>
  <c r="F281"/>
  <c r="G281"/>
  <c r="G280"/>
  <c r="G278"/>
  <c r="G276"/>
  <c r="G284"/>
  <c r="G283"/>
  <c r="H123"/>
  <c r="G51"/>
  <c r="H61"/>
  <c r="G30"/>
  <c r="G274"/>
  <c r="G273"/>
  <c r="G275"/>
  <c r="G272"/>
  <c r="G277"/>
  <c r="G271"/>
  <c r="H114" i="4"/>
  <c r="H111"/>
  <c r="H110"/>
  <c r="H109"/>
  <c r="H106"/>
  <c r="H102"/>
  <c r="H100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2"/>
  <c r="H61"/>
  <c r="H60"/>
  <c r="H59"/>
  <c r="H58"/>
  <c r="H55"/>
  <c r="H52"/>
  <c r="H49"/>
  <c r="H47"/>
  <c r="H44"/>
  <c r="H42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G293" i="11"/>
  <c r="G292"/>
  <c r="H260"/>
  <c r="H258"/>
  <c r="H257"/>
  <c r="H256"/>
  <c r="H254"/>
  <c r="H253"/>
  <c r="H251"/>
  <c r="H249"/>
  <c r="H248"/>
  <c r="H247"/>
  <c r="H246"/>
  <c r="H245"/>
  <c r="H244"/>
  <c r="H243"/>
  <c r="H241"/>
  <c r="H239"/>
  <c r="H238"/>
  <c r="H233"/>
  <c r="H231"/>
  <c r="H226"/>
  <c r="H224"/>
  <c r="H219"/>
  <c r="H218"/>
  <c r="H217"/>
  <c r="H216"/>
  <c r="H215"/>
  <c r="H213"/>
  <c r="H208"/>
  <c r="H207"/>
  <c r="H205"/>
  <c r="H200"/>
  <c r="H199"/>
  <c r="H198"/>
  <c r="H196"/>
  <c r="H194"/>
  <c r="H193"/>
  <c r="H190"/>
  <c r="H189"/>
  <c r="H188"/>
  <c r="H187"/>
  <c r="H186"/>
  <c r="H185"/>
  <c r="H184"/>
  <c r="H183"/>
  <c r="H181"/>
  <c r="H179"/>
  <c r="H178"/>
  <c r="H172"/>
  <c r="H171"/>
  <c r="H170"/>
  <c r="H169"/>
  <c r="H168"/>
  <c r="H167"/>
  <c r="H166"/>
  <c r="H165"/>
  <c r="H164"/>
  <c r="H162"/>
  <c r="H160"/>
  <c r="H159"/>
  <c r="H158"/>
  <c r="H157"/>
  <c r="H155"/>
  <c r="H154"/>
  <c r="H153"/>
  <c r="H152"/>
  <c r="H151"/>
  <c r="H149"/>
  <c r="H148"/>
  <c r="H147"/>
  <c r="H146"/>
  <c r="H145"/>
  <c r="H144"/>
  <c r="H143"/>
  <c r="H142"/>
  <c r="H141"/>
  <c r="H140"/>
  <c r="H135"/>
  <c r="H134"/>
  <c r="H133"/>
  <c r="H132"/>
  <c r="H131"/>
  <c r="H129"/>
  <c r="H128"/>
  <c r="H125"/>
  <c r="H124"/>
  <c r="H120"/>
  <c r="H117"/>
  <c r="H115"/>
  <c r="H114"/>
  <c r="H113"/>
  <c r="H112"/>
  <c r="H111"/>
  <c r="H110"/>
  <c r="H105"/>
  <c r="H104"/>
  <c r="H93"/>
  <c r="H102"/>
  <c r="H101"/>
  <c r="H100"/>
  <c r="H99"/>
  <c r="H98"/>
  <c r="H97"/>
  <c r="H96"/>
  <c r="H92"/>
  <c r="H91"/>
  <c r="H95"/>
  <c r="H87"/>
  <c r="H86"/>
  <c r="H94"/>
  <c r="H85"/>
  <c r="H84"/>
  <c r="H79"/>
  <c r="H78"/>
  <c r="H77"/>
  <c r="H76"/>
  <c r="H75"/>
  <c r="H74"/>
  <c r="H72"/>
  <c r="H71"/>
  <c r="H66"/>
  <c r="H65"/>
  <c r="H64"/>
  <c r="H60"/>
  <c r="H59"/>
  <c r="H58"/>
  <c r="H57"/>
  <c r="H56"/>
  <c r="H55"/>
  <c r="H54"/>
  <c r="H53"/>
  <c r="H52"/>
  <c r="H50"/>
  <c r="H48"/>
  <c r="H47"/>
  <c r="H42"/>
  <c r="H41"/>
  <c r="H40"/>
  <c r="H39"/>
  <c r="H38"/>
  <c r="H37"/>
  <c r="H34"/>
  <c r="H32"/>
  <c r="H31"/>
  <c r="H29"/>
  <c r="H26"/>
  <c r="H25"/>
  <c r="H24"/>
  <c r="H23"/>
  <c r="H18"/>
  <c r="H17"/>
  <c r="H16"/>
  <c r="H14"/>
  <c r="H12"/>
  <c r="H11"/>
  <c r="G108" i="4"/>
  <c r="G105"/>
  <c r="G104" s="1"/>
  <c r="G103" s="1"/>
  <c r="G99"/>
  <c r="G98" s="1"/>
  <c r="G97" s="1"/>
  <c r="G95"/>
  <c r="G94" s="1"/>
  <c r="G91"/>
  <c r="G90" s="1"/>
  <c r="G87"/>
  <c r="G86" s="1"/>
  <c r="G81"/>
  <c r="G79"/>
  <c r="G75"/>
  <c r="G71"/>
  <c r="G67"/>
  <c r="G65"/>
  <c r="G63"/>
  <c r="G57"/>
  <c r="G54"/>
  <c r="G53" s="1"/>
  <c r="G51"/>
  <c r="G50" s="1"/>
  <c r="G48"/>
  <c r="G46"/>
  <c r="G43"/>
  <c r="G38"/>
  <c r="G36"/>
  <c r="G32"/>
  <c r="G30"/>
  <c r="G28"/>
  <c r="G20"/>
  <c r="G19" s="1"/>
  <c r="G16"/>
  <c r="G14"/>
  <c r="G10"/>
  <c r="G35" l="1"/>
  <c r="G70"/>
  <c r="G56"/>
  <c r="G45"/>
  <c r="G27"/>
  <c r="G9"/>
  <c r="G296" i="11"/>
  <c r="G294"/>
  <c r="G291"/>
  <c r="G290"/>
  <c r="G288"/>
  <c r="G286"/>
  <c r="G285"/>
  <c r="G269"/>
  <c r="G267"/>
  <c r="G266"/>
  <c r="G259"/>
  <c r="G252"/>
  <c r="G242"/>
  <c r="G240"/>
  <c r="G237"/>
  <c r="G230"/>
  <c r="G223"/>
  <c r="G212"/>
  <c r="G204"/>
  <c r="G197"/>
  <c r="G195"/>
  <c r="G182"/>
  <c r="G180"/>
  <c r="G177"/>
  <c r="G163"/>
  <c r="G161"/>
  <c r="G156"/>
  <c r="G139"/>
  <c r="G130"/>
  <c r="G121"/>
  <c r="G109"/>
  <c r="G46"/>
  <c r="G22"/>
  <c r="G15"/>
  <c r="G10"/>
  <c r="F105" i="4"/>
  <c r="H105" s="1"/>
  <c r="F99"/>
  <c r="H99" s="1"/>
  <c r="H283" i="11"/>
  <c r="F278"/>
  <c r="H278" s="1"/>
  <c r="F296"/>
  <c r="F294"/>
  <c r="F293"/>
  <c r="H293" s="1"/>
  <c r="F292"/>
  <c r="H292" s="1"/>
  <c r="F291"/>
  <c r="F290"/>
  <c r="F288"/>
  <c r="F287" s="1"/>
  <c r="F286"/>
  <c r="F285"/>
  <c r="F284"/>
  <c r="H284" s="1"/>
  <c r="H282"/>
  <c r="H281"/>
  <c r="F280"/>
  <c r="F277"/>
  <c r="H277" s="1"/>
  <c r="F276"/>
  <c r="H276" s="1"/>
  <c r="F275"/>
  <c r="H275" s="1"/>
  <c r="F274"/>
  <c r="H274" s="1"/>
  <c r="F273"/>
  <c r="H273" s="1"/>
  <c r="F272"/>
  <c r="H272" s="1"/>
  <c r="F271"/>
  <c r="H271" s="1"/>
  <c r="F269"/>
  <c r="F268" s="1"/>
  <c r="F267"/>
  <c r="F266"/>
  <c r="F259"/>
  <c r="F252"/>
  <c r="F242"/>
  <c r="F240"/>
  <c r="F237"/>
  <c r="F230"/>
  <c r="F229" s="1"/>
  <c r="F234" s="1"/>
  <c r="F223"/>
  <c r="F222" s="1"/>
  <c r="F227" s="1"/>
  <c r="F212"/>
  <c r="F211" s="1"/>
  <c r="F220" s="1"/>
  <c r="F204"/>
  <c r="F203" s="1"/>
  <c r="F209" s="1"/>
  <c r="F197"/>
  <c r="F195"/>
  <c r="F182"/>
  <c r="F180"/>
  <c r="F177"/>
  <c r="F163"/>
  <c r="F161"/>
  <c r="F156"/>
  <c r="F139"/>
  <c r="F130"/>
  <c r="F121"/>
  <c r="F109"/>
  <c r="F51"/>
  <c r="H51" s="1"/>
  <c r="F46"/>
  <c r="F30"/>
  <c r="H30" s="1"/>
  <c r="F22"/>
  <c r="F15"/>
  <c r="F10"/>
  <c r="F9" s="1"/>
  <c r="F104" i="4" l="1"/>
  <c r="G211" i="11"/>
  <c r="H212"/>
  <c r="G229"/>
  <c r="H230"/>
  <c r="G268"/>
  <c r="H268" s="1"/>
  <c r="H269"/>
  <c r="H15"/>
  <c r="H46"/>
  <c r="H139"/>
  <c r="H161"/>
  <c r="H177"/>
  <c r="H182"/>
  <c r="H197"/>
  <c r="H240"/>
  <c r="H252"/>
  <c r="H266"/>
  <c r="H285"/>
  <c r="H291"/>
  <c r="H296"/>
  <c r="G9"/>
  <c r="H9" s="1"/>
  <c r="H10"/>
  <c r="G203"/>
  <c r="H204"/>
  <c r="G222"/>
  <c r="H223"/>
  <c r="H109"/>
  <c r="H130"/>
  <c r="H156"/>
  <c r="H163"/>
  <c r="H180"/>
  <c r="H195"/>
  <c r="H237"/>
  <c r="H242"/>
  <c r="H259"/>
  <c r="H267"/>
  <c r="H280"/>
  <c r="H286"/>
  <c r="H290"/>
  <c r="H294"/>
  <c r="H22"/>
  <c r="G287"/>
  <c r="H287" s="1"/>
  <c r="H288"/>
  <c r="G34" i="4"/>
  <c r="G8"/>
  <c r="H121" i="11"/>
  <c r="G265"/>
  <c r="G21"/>
  <c r="G45"/>
  <c r="G236"/>
  <c r="F138"/>
  <c r="F173" s="1"/>
  <c r="F265"/>
  <c r="F270"/>
  <c r="G176"/>
  <c r="G279"/>
  <c r="G289"/>
  <c r="G138"/>
  <c r="G108"/>
  <c r="G270"/>
  <c r="F289"/>
  <c r="F19"/>
  <c r="F21"/>
  <c r="F43" s="1"/>
  <c r="F279"/>
  <c r="F176"/>
  <c r="F201" s="1"/>
  <c r="F45"/>
  <c r="F106" s="1"/>
  <c r="F108"/>
  <c r="F136" s="1"/>
  <c r="F236"/>
  <c r="F261" s="1"/>
  <c r="F103" i="4" l="1"/>
  <c r="H103" s="1"/>
  <c r="H104"/>
  <c r="G19" i="11"/>
  <c r="G201"/>
  <c r="H201" s="1"/>
  <c r="H176"/>
  <c r="G261"/>
  <c r="H261" s="1"/>
  <c r="H236"/>
  <c r="G234"/>
  <c r="H234" s="1"/>
  <c r="H229"/>
  <c r="G220"/>
  <c r="H220" s="1"/>
  <c r="H211"/>
  <c r="H289"/>
  <c r="H19"/>
  <c r="G227"/>
  <c r="H227" s="1"/>
  <c r="H222"/>
  <c r="G209"/>
  <c r="H209" s="1"/>
  <c r="H203"/>
  <c r="H265"/>
  <c r="H279"/>
  <c r="G43"/>
  <c r="H43" s="1"/>
  <c r="H21"/>
  <c r="G173"/>
  <c r="H173" s="1"/>
  <c r="H138"/>
  <c r="G107" i="4"/>
  <c r="G116" s="1"/>
  <c r="G264" i="11"/>
  <c r="H270"/>
  <c r="G136"/>
  <c r="H136" s="1"/>
  <c r="H108"/>
  <c r="G106"/>
  <c r="H106" s="1"/>
  <c r="H45"/>
  <c r="F264"/>
  <c r="F295" s="1"/>
  <c r="G262"/>
  <c r="F297"/>
  <c r="F262"/>
  <c r="F108" i="4"/>
  <c r="H108" s="1"/>
  <c r="F98"/>
  <c r="F95"/>
  <c r="F91"/>
  <c r="F87"/>
  <c r="F81"/>
  <c r="H81" s="1"/>
  <c r="F79"/>
  <c r="H79" s="1"/>
  <c r="F75"/>
  <c r="H75" s="1"/>
  <c r="F71"/>
  <c r="F67"/>
  <c r="H67" s="1"/>
  <c r="F65"/>
  <c r="H65" s="1"/>
  <c r="F63"/>
  <c r="H63" s="1"/>
  <c r="F57"/>
  <c r="H57" s="1"/>
  <c r="F54"/>
  <c r="F51"/>
  <c r="F48"/>
  <c r="H48" s="1"/>
  <c r="F46"/>
  <c r="F43"/>
  <c r="H43" s="1"/>
  <c r="F38"/>
  <c r="H38" s="1"/>
  <c r="F36"/>
  <c r="H36" s="1"/>
  <c r="F32"/>
  <c r="H32" s="1"/>
  <c r="F30"/>
  <c r="H30" s="1"/>
  <c r="F28"/>
  <c r="H28" s="1"/>
  <c r="F20"/>
  <c r="F16"/>
  <c r="H16" s="1"/>
  <c r="F14"/>
  <c r="H14" s="1"/>
  <c r="F10"/>
  <c r="F19" l="1"/>
  <c r="H19" s="1"/>
  <c r="H20"/>
  <c r="F9"/>
  <c r="H9" s="1"/>
  <c r="H10"/>
  <c r="F45"/>
  <c r="H45" s="1"/>
  <c r="H46"/>
  <c r="F50"/>
  <c r="H50" s="1"/>
  <c r="H51"/>
  <c r="F70"/>
  <c r="H70" s="1"/>
  <c r="H71"/>
  <c r="F86"/>
  <c r="H86" s="1"/>
  <c r="H87"/>
  <c r="F94"/>
  <c r="H94" s="1"/>
  <c r="H95"/>
  <c r="F53"/>
  <c r="H53" s="1"/>
  <c r="H54"/>
  <c r="F90"/>
  <c r="H90" s="1"/>
  <c r="H91"/>
  <c r="F97"/>
  <c r="H98"/>
  <c r="H264" i="11"/>
  <c r="G112" i="4"/>
  <c r="G295" i="11"/>
  <c r="H295" s="1"/>
  <c r="G297"/>
  <c r="H297" s="1"/>
  <c r="H262"/>
  <c r="F56" i="4"/>
  <c r="H56" s="1"/>
  <c r="F35"/>
  <c r="H35" s="1"/>
  <c r="F27"/>
  <c r="F34" l="1"/>
  <c r="H34" s="1"/>
  <c r="H97"/>
  <c r="F8"/>
  <c r="H8" s="1"/>
  <c r="H27"/>
  <c r="F107" l="1"/>
  <c r="F116" l="1"/>
  <c r="H116" s="1"/>
  <c r="H107"/>
  <c r="F112"/>
  <c r="H112" s="1"/>
</calcChain>
</file>

<file path=xl/sharedStrings.xml><?xml version="1.0" encoding="utf-8"?>
<sst xmlns="http://schemas.openxmlformats.org/spreadsheetml/2006/main" count="957" uniqueCount="569">
  <si>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</si>
  <si>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</si>
  <si>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</si>
  <si>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</si>
  <si>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</si>
  <si>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</si>
  <si>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</si>
  <si>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</si>
  <si>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</si>
  <si>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</si>
  <si>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</si>
  <si>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</si>
  <si>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</si>
  <si>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</si>
  <si>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</si>
  <si>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</si>
  <si>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</si>
  <si>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</si>
  <si>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</si>
  <si>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</si>
  <si>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</si>
  <si>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</si>
  <si>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</si>
  <si>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</si>
  <si>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</si>
  <si>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</si>
  <si>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</si>
  <si>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</si>
  <si>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</si>
  <si>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</si>
  <si>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</si>
  <si>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</si>
  <si>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</si>
  <si>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</si>
  <si>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</si>
  <si>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</si>
  <si>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</si>
  <si>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</si>
  <si>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</si>
  <si>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</si>
  <si>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</si>
  <si>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</si>
  <si>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</si>
  <si>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</si>
  <si>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</si>
  <si>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</si>
  <si>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</si>
  <si>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</si>
  <si>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</si>
  <si>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</si>
  <si>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</si>
  <si>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</si>
  <si>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</si>
  <si>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</si>
  <si>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</si>
  <si>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</si>
  <si>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</si>
  <si>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</si>
  <si>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</si>
  <si>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</si>
  <si>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</si>
  <si>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</si>
  <si>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</si>
  <si>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</si>
  <si>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</si>
  <si>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</si>
  <si>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</si>
  <si>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</si>
  <si>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</si>
  <si>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</si>
  <si>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</si>
  <si>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</si>
  <si>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</si>
  <si>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</si>
  <si>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</si>
  <si>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</si>
  <si>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</si>
  <si>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</si>
  <si>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</si>
  <si>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</si>
  <si>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</si>
  <si>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</si>
  <si>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</si>
  <si>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</si>
  <si>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</si>
  <si>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</si>
  <si>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</si>
  <si>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</si>
  <si>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</si>
  <si>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</si>
  <si>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</si>
  <si>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</si>
  <si>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</si>
  <si>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</si>
  <si>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</si>
  <si>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</si>
  <si>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</si>
  <si>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</si>
  <si>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</si>
  <si>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</si>
  <si>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</si>
  <si>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</si>
  <si>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</si>
  <si>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</si>
  <si>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</si>
  <si>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</si>
  <si>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</si>
  <si>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</si>
  <si>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</si>
  <si>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</si>
  <si>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</si>
  <si>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</si>
  <si>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</si>
  <si>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</si>
  <si>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</si>
  <si>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</si>
  <si>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</si>
  <si>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</si>
  <si>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</si>
  <si>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</si>
  <si>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</si>
  <si>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</si>
  <si>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</si>
  <si>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</si>
  <si>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</si>
  <si>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</si>
  <si>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</si>
  <si>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</si>
  <si>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</si>
  <si>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</si>
  <si>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</si>
  <si>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</si>
  <si>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</si>
  <si>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</si>
  <si>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</si>
  <si>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</si>
  <si>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</si>
  <si>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</si>
  <si>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</si>
  <si>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</si>
  <si>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</si>
  <si>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</si>
  <si>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</si>
  <si>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</si>
  <si>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</si>
  <si>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</si>
  <si>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</si>
  <si>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</si>
  <si>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</si>
  <si>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</si>
  <si>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</si>
  <si>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</si>
  <si>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</si>
  <si>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</si>
  <si>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</si>
  <si>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</si>
  <si>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</si>
  <si>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</si>
  <si>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</si>
  <si>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</si>
  <si>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</si>
  <si>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</si>
  <si>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</si>
  <si>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</si>
  <si>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</si>
  <si>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</si>
  <si>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</si>
  <si>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</si>
  <si>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</si>
  <si>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</si>
  <si>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</si>
  <si>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</si>
  <si>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</si>
  <si>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</si>
  <si>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</si>
  <si>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</si>
  <si>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</si>
  <si>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</si>
  <si>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</si>
  <si>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</si>
  <si>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</si>
  <si>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</si>
  <si>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</si>
  <si>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</si>
  <si>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</si>
  <si>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</si>
  <si>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</si>
  <si>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</si>
  <si>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</si>
  <si>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</si>
  <si>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</si>
  <si>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</si>
  <si>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</si>
  <si>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</si>
  <si>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</si>
  <si>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</si>
  <si>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</si>
  <si>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</si>
  <si>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</si>
  <si>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</si>
  <si>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</si>
  <si>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</si>
  <si>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</si>
  <si>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</si>
  <si>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</si>
  <si>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</si>
  <si>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</si>
  <si>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</si>
  <si>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</si>
  <si>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</si>
  <si>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</si>
  <si>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</si>
  <si>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</si>
  <si>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</si>
  <si>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</si>
  <si>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</si>
  <si>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</si>
  <si>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</si>
  <si>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</si>
  <si>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</si>
  <si>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</si>
  <si>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</si>
  <si>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</si>
  <si>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</si>
  <si>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</si>
  <si>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</si>
  <si>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</si>
  <si>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</si>
  <si>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</si>
  <si>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</si>
  <si>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</si>
  <si>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</si>
  <si>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</si>
  <si>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</si>
  <si>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</si>
  <si>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</si>
  <si>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</si>
  <si>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</si>
  <si>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</si>
  <si>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</si>
  <si>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</si>
  <si>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</si>
  <si>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</si>
  <si>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</si>
  <si>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</si>
  <si>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</si>
  <si>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</si>
  <si>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</si>
  <si>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</si>
  <si>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</si>
  <si>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</si>
  <si>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</si>
  <si>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</si>
  <si>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</si>
  <si>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</si>
  <si>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</si>
  <si>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</si>
  <si>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</si>
  <si>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</si>
  <si>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</si>
  <si>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</si>
  <si>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</si>
  <si>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</si>
  <si>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</si>
  <si>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</si>
  <si>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</si>
  <si>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</si>
  <si>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</si>
  <si>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</si>
  <si>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</si>
  <si>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</si>
  <si>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</si>
  <si>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</si>
  <si>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</si>
  <si>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</si>
  <si>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</si>
  <si>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</si>
  <si>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</si>
  <si>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</si>
  <si>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</si>
  <si>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</si>
  <si>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</si>
  <si>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</si>
  <si>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</si>
  <si>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</si>
  <si>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</si>
  <si>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</si>
  <si>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</si>
  <si>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</si>
  <si>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</si>
  <si>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</si>
  <si>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</si>
  <si>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</si>
  <si>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</si>
  <si>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</si>
  <si>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</si>
  <si>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</si>
  <si>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</si>
  <si>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</si>
  <si>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</si>
  <si>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</si>
  <si>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</si>
  <si>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</si>
  <si>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</si>
  <si>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</si>
  <si>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</si>
  <si>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</si>
  <si>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</si>
  <si>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</si>
  <si>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</si>
  <si>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</si>
  <si>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</si>
  <si>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</si>
  <si>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</si>
  <si>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</si>
  <si>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</si>
  <si>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</si>
  <si>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</si>
  <si>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</si>
  <si>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</si>
  <si>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</si>
  <si>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</si>
  <si>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</si>
  <si>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</si>
  <si>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</si>
  <si>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</si>
  <si>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</si>
  <si>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</si>
  <si>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</si>
  <si>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</si>
  <si>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</si>
  <si>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</si>
  <si>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</si>
  <si>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</si>
  <si>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</si>
  <si>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</si>
  <si>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</si>
  <si>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</si>
  <si>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</si>
  <si>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</si>
  <si>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</si>
  <si>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</si>
  <si>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</si>
  <si>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</si>
  <si>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</si>
  <si>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</si>
  <si>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</si>
  <si>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</si>
  <si>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</si>
  <si>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</si>
  <si>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</si>
  <si>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</si>
  <si>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</si>
  <si>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</si>
  <si>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</si>
  <si>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</si>
  <si>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</si>
  <si>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</si>
  <si>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</si>
  <si>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t>2.8.1.2.</t>
  </si>
  <si>
    <t xml:space="preserve">Transferi mjesnim zajednicama za rad savjeta 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</si>
  <si>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</si>
  <si>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</si>
  <si>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</si>
  <si>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</si>
  <si>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</si>
  <si>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Transfer za pomoć u adaptaciji i izgradnji školskih objekata na području Grada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</si>
  <si>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</si>
  <si>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</si>
  <si>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</si>
  <si>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</si>
  <si>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</si>
  <si>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</si>
  <si>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</si>
  <si>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Interventna djelovanja na području mjesnih zajednica</t>
  </si>
  <si>
    <t>1.2.32.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</si>
  <si>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</si>
  <si>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</si>
  <si>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</si>
  <si>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</si>
  <si>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</si>
  <si>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</si>
  <si>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</si>
  <si>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</si>
  <si>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</si>
  <si>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</si>
  <si>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</si>
  <si>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</si>
  <si>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1.2.37.</t>
  </si>
  <si>
    <t>1.2.38.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</si>
  <si>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</si>
  <si>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</si>
  <si>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</si>
  <si>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</si>
  <si>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</si>
  <si>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</si>
  <si>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</si>
  <si>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</si>
  <si>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</si>
  <si>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</si>
  <si>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</si>
  <si>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</si>
  <si>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</si>
  <si>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</si>
  <si>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</si>
  <si>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</si>
  <si>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</si>
  <si>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</si>
  <si>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</si>
  <si>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</si>
  <si>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</si>
  <si>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</si>
  <si>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</si>
  <si>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</si>
  <si>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</si>
  <si>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</si>
  <si>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</si>
  <si>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</si>
  <si>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</si>
  <si>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</si>
  <si>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</si>
  <si>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</si>
  <si>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</si>
  <si>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</si>
  <si>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</si>
  <si>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Izdaci za Program Fonda zaštite okoline ZDK  - drugi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</si>
  <si>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</si>
  <si>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</si>
  <si>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</si>
  <si>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</si>
  <si>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</si>
  <si>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</si>
  <si>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</si>
  <si>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</si>
  <si>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</si>
  <si>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Transfer za održavanje manifestacije Sarajevo film festival</t>
  </si>
  <si>
    <t>1.1.12.</t>
  </si>
  <si>
    <t>Sufinan.cijene odvoza smeća za sva fizička lica-korisnike Gradskog odvoza kom.otpada putem JKP Vosoko</t>
  </si>
  <si>
    <t>Transferi pojedincima (podrška vantjelesnoj oplodnji)</t>
  </si>
  <si>
    <t>Transferi pojedincima (liječenje,ostvareni rezultati u sportu,nauci,kulturi....)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</si>
  <si>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</si>
  <si>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</si>
  <si>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</si>
  <si>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</si>
  <si>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</si>
  <si>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</si>
  <si>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</si>
  <si>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</si>
  <si>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</si>
  <si>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</si>
  <si>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</si>
  <si>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</si>
  <si>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</si>
  <si>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t>BUDŽET  ZA 2023.g</t>
  </si>
  <si>
    <t>BUDŽET ZA 2023.g</t>
  </si>
  <si>
    <t>Transfer za podršku narodu Turske i Sirije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</si>
  <si>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</si>
  <si>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</si>
  <si>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Transferi za novčane nagrade pripadnicima službi zašt.i spaš. (nenamjenska sredstva budžeta)</t>
  </si>
  <si>
    <t>Projektna dokumentacija (nenamjenska sredstva budžeta)</t>
  </si>
  <si>
    <t>Izdaci za rekonstrukciju (nenamjenska sredstva budžeta)</t>
  </si>
  <si>
    <t>Transfer JKP Gradska groblja za ublažavanje posljedica nastalih usljed pandemije Covid-19</t>
  </si>
  <si>
    <t>KAPITALNI TRANSFERI</t>
  </si>
  <si>
    <t>4.1.</t>
  </si>
  <si>
    <t>4.1.1.</t>
  </si>
  <si>
    <t>Primljeni kapitalni transferi od ostalih nivoa vlasti</t>
  </si>
  <si>
    <t>Primljeni kapitalni transferi od viših nivoa vlasti</t>
  </si>
  <si>
    <t>4.1.1.1.</t>
  </si>
  <si>
    <t>NACRT BUDŽETA ZA 2024.g</t>
  </si>
  <si>
    <t>Transferi za podrški službama zaštite i spašavanja u JP iz sredstava poseb.naknada za zaštitu...</t>
  </si>
  <si>
    <t>Transferi za angažovanje dr.učesnika u provođenju zaštite i spašavanja iz sredstava poseb.naknada za zaštitu...</t>
  </si>
  <si>
    <t>Socijalna davanja iz sredstava Federacije Bosne i Hercegovine</t>
  </si>
  <si>
    <t>Transferi iz FBiH za korisnike Centra za socijalni rad</t>
  </si>
  <si>
    <t>Izdaci za reprezentaciju</t>
  </si>
  <si>
    <t>Transfer za podršku boračkom udruženju UG RVI</t>
  </si>
  <si>
    <t>Transfer za podršku boračkom udruženju UG PPB</t>
  </si>
  <si>
    <t>Transfer za podršku boračkom udruženju UG DNRP</t>
  </si>
  <si>
    <t>Transfer za podršku boračkom udruženju UG JOB</t>
  </si>
  <si>
    <t>Transfer za NK Bosna</t>
  </si>
  <si>
    <t>Transfer za JU OŠ Safvet beg Bašagić-vanjski sportski teren</t>
  </si>
  <si>
    <t>Transfer za JU OŠ Musa Ćazim Ćatić-stolovi i stolice za učionice</t>
  </si>
  <si>
    <t>Transfer za JU MSŠ Hazim Šabanović-sanacija mokrih čvorova</t>
  </si>
  <si>
    <t>Transfer za udruženje "Nismo same"-prevent.pregled za žene iznad 18g</t>
  </si>
  <si>
    <t>Transfer za fasadu JU Zavičajni muzej kao objektu od posebnog interesa za turizam</t>
  </si>
  <si>
    <t>Transfer za održavanje Sarajevo film festivala Visoko</t>
  </si>
  <si>
    <t>Transfer za razvoj turističke infrastrukture (šadrvani,mape,monografije,turistički vodiči,video prezentacije)</t>
  </si>
  <si>
    <t>.0191</t>
  </si>
  <si>
    <t>Projekti po javnom pozivu za NVO (sport,kultura,mladi,osobe sa invaliditetom i ostalo)</t>
  </si>
  <si>
    <t xml:space="preserve">Transfer za RK Bosna </t>
  </si>
  <si>
    <t>Transfer za Gradski nogometni savez</t>
  </si>
  <si>
    <t>Transfer za ostale sportske klubove koji se takmiče u ligama</t>
  </si>
  <si>
    <t>Transfer za radove na zgradi Hitne medicinske pomoći (Troškovi administracije i infrastrukturna ulaganja)</t>
  </si>
  <si>
    <t>Podrška projektu deminiranja (nenamjenska sredstva budžeta)</t>
  </si>
  <si>
    <t>Izdaci za reprezentaciju (nenamjenska sredstva budžeta)</t>
  </si>
  <si>
    <t>Usluge sevisiranja opreme i vozila,nabavka dijelova i pjene za gašenje požara (nenamjenska sredstva budžeta)</t>
  </si>
  <si>
    <t>1.1.13.</t>
  </si>
  <si>
    <t>Izdaci za volonterski rad-javni poziv</t>
  </si>
  <si>
    <t>1.3.10.</t>
  </si>
  <si>
    <t>1.3.11.</t>
  </si>
  <si>
    <t>Naknade za provođenje izbora i članovima Izborne komisije</t>
  </si>
  <si>
    <t>NACRT</t>
  </si>
  <si>
    <t xml:space="preserve">  </t>
  </si>
  <si>
    <t xml:space="preserve">                  Na osnovu članova 32. do 66. Zakona o budžetima Federacije Bosne i Hercegovine</t>
  </si>
  <si>
    <t xml:space="preserve">("Službene  novine  Federacije  Bosne  i  Hercegovine" broj 102/13, 9/14, 13/14, 8/15, 91/15,     </t>
  </si>
  <si>
    <t xml:space="preserve">               </t>
  </si>
  <si>
    <t xml:space="preserve">                                                                   </t>
  </si>
  <si>
    <t xml:space="preserve">     I. OPĆI DIO</t>
  </si>
  <si>
    <t xml:space="preserve">                                                                                            član 1.</t>
  </si>
  <si>
    <t xml:space="preserve">                                                                                                            </t>
  </si>
  <si>
    <t>(sadržaj)</t>
  </si>
  <si>
    <t xml:space="preserve"> BUDŽET ZA 2023.g</t>
  </si>
  <si>
    <t>PRIHODI I PRIMICI</t>
  </si>
  <si>
    <t>RASHODI I IZDACI</t>
  </si>
  <si>
    <t xml:space="preserve">                                                                      član 2.</t>
  </si>
  <si>
    <t>član 2.</t>
  </si>
  <si>
    <t>(prihodi i izdaci)</t>
  </si>
  <si>
    <t xml:space="preserve">kako slijedi:                                                                                                                          </t>
  </si>
  <si>
    <t xml:space="preserve">                                                                                BUDŽET GRADA VISOKO ZA 2024.GODINU  </t>
  </si>
  <si>
    <t>Budžet Grada Visoko (u daljem tekstu Budžet) za 2024.godinu sastoji se od:</t>
  </si>
  <si>
    <t xml:space="preserve">Prihodi i primici, rashodi i izdaci po grupama utvrđuju se u bilansu prihoda i izdataka za 2024.godinu </t>
  </si>
  <si>
    <t xml:space="preserve"> BUDŽET ZA 2024.g</t>
  </si>
  <si>
    <t>index promjene</t>
  </si>
  <si>
    <t>3.1.1.3.</t>
  </si>
  <si>
    <t>Prenesena sredstva primitaka od kreditnog zaduživanja</t>
  </si>
  <si>
    <t>Izdaci za razvoj turističke infrastrukture (šadrvani,mape,monografije,turistički vodiči,video prezentacije)</t>
  </si>
  <si>
    <t xml:space="preserve">Transferi za podršku turizmu </t>
  </si>
  <si>
    <t>Transferi pojedincima (socijalna davanja i pomoći za liječenje)</t>
  </si>
  <si>
    <t>Transferi pojedincima (ostvareni rezultati u sportu,nauci,kulturi....)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</si>
  <si>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 xml:space="preserve">) </t>
    </r>
  </si>
  <si>
    <t xml:space="preserve">Sufinansiranje takmičarskog ligaškog sporta </t>
  </si>
  <si>
    <t>1.2.35.</t>
  </si>
  <si>
    <t>1.2.36.</t>
  </si>
  <si>
    <t>1.3.39.</t>
  </si>
  <si>
    <t>1.2.40.</t>
  </si>
  <si>
    <t>1.2.41.</t>
  </si>
  <si>
    <t>1.2.42.</t>
  </si>
  <si>
    <t>1.2.43.</t>
  </si>
  <si>
    <t>1.2.44.</t>
  </si>
  <si>
    <t>1.2.45.</t>
  </si>
  <si>
    <t>1.3.46.</t>
  </si>
  <si>
    <t>1.3.47.</t>
  </si>
  <si>
    <t>1.3.48.</t>
  </si>
  <si>
    <t>1.3.49.</t>
  </si>
  <si>
    <t>1.2.50.</t>
  </si>
  <si>
    <t>1.2.51.</t>
  </si>
  <si>
    <t>Transferi za  MZ za interventne mjere zaštite od posljedica prir.i dr.nesreća iz sredstava poseb.naknada za zaštitu...</t>
  </si>
  <si>
    <t xml:space="preserve"> II PRIMICI</t>
  </si>
  <si>
    <t>5.</t>
  </si>
  <si>
    <t>član 3.</t>
  </si>
  <si>
    <t>(izdaci po budžetskim korisnicima)</t>
  </si>
  <si>
    <t>član 4.</t>
  </si>
  <si>
    <t>(korištenje tekuće rezerve)</t>
  </si>
  <si>
    <t>Zakona o budžetima Federacije Bosne i Hercegovine ("Službene novine Federacije Bosne i Hercegovine" broj 102/13,9/14,13/14,8/15,91/15,</t>
  </si>
  <si>
    <t>član 5.</t>
  </si>
  <si>
    <t>(završne odredbe)</t>
  </si>
  <si>
    <t xml:space="preserve">Broj: </t>
  </si>
  <si>
    <t xml:space="preserve">                                                                                                             PREDSJEDAVAJUĆI</t>
  </si>
  <si>
    <t xml:space="preserve">Datum: </t>
  </si>
  <si>
    <t xml:space="preserve">                                                                                                   GRADSKOG VIJEĆA VISOKO</t>
  </si>
  <si>
    <t>Visoko</t>
  </si>
  <si>
    <t xml:space="preserve">                                                                                                                    Nikola Pekić</t>
  </si>
  <si>
    <t>Izdaci u Budžetu za 2024.godinu u iznosu od 37.733.800,00 KM raspoređuje se po korisnicima u Posebnom dijelu Budžeta kako slijedi:</t>
  </si>
  <si>
    <t xml:space="preserve">U tekuću rezervu u 2024.godini izdvojit će se iznos od 20.000,00 KM ili 0,05 % od ukupnih izdataka,a koristit će se u skladu sa članom 60. i 61. </t>
  </si>
  <si>
    <t>Budžet stupa na snagu danom objavljivanja u Službenom glasniku Grada Visoko, a primjenjivat će se od 01.01.2024.godine.</t>
  </si>
  <si>
    <t>102/15,104/16,5/18,11/19,99/19 i 25a/22).</t>
  </si>
  <si>
    <t xml:space="preserve">102/15,104/16, 5/18,11/19,99/19 i 25a/22), člana 12. Zakona o pripadnosti  javnih  prihoda  Federacije   </t>
  </si>
  <si>
    <t xml:space="preserve">Bosne  i  Hercegovine ("Službene novine Federacije Bosne i Hercegovine" broj 22/06,43/08,22/09, </t>
  </si>
  <si>
    <t xml:space="preserve">17/22,35/14 i 94/15) i člana 21. Statuta Grada Visoko("Službeni glasnik  Grada Visoko" broj 10/21),  </t>
  </si>
  <si>
    <t>Gradsko vijeće Visoko na 33. sjednici održanoj 30.11.2023.godine donijelo je: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</si>
</sst>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3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7" fillId="0" borderId="0" xfId="0" applyFont="1"/>
    <xf numFmtId="0" fontId="18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8" fillId="0" borderId="0" xfId="0" applyNumberFormat="1" applyFont="1"/>
    <xf numFmtId="0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" fontId="14" fillId="2" borderId="5" xfId="1" applyNumberFormat="1" applyFont="1" applyBorder="1" applyAlignment="1">
      <alignment horizontal="center" wrapText="1"/>
    </xf>
    <xf numFmtId="4" fontId="6" fillId="0" borderId="0" xfId="0" applyNumberFormat="1" applyFont="1"/>
    <xf numFmtId="0" fontId="6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wrapText="1"/>
    </xf>
    <xf numFmtId="0" fontId="7" fillId="0" borderId="10" xfId="0" applyNumberFormat="1" applyFont="1" applyBorder="1" applyAlignment="1">
      <alignment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2" fillId="0" borderId="0" xfId="0" applyFont="1"/>
    <xf numFmtId="0" fontId="5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wrapText="1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0" xfId="0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21" fillId="0" borderId="0" xfId="0" applyNumberFormat="1" applyFont="1" applyAlignment="1">
      <alignment horizontal="center"/>
    </xf>
    <xf numFmtId="3" fontId="21" fillId="0" borderId="0" xfId="0" applyNumberFormat="1" applyFont="1"/>
    <xf numFmtId="0" fontId="0" fillId="0" borderId="0" xfId="0" applyNumberFormat="1" applyFont="1" applyAlignment="1">
      <alignment horizontal="center"/>
    </xf>
    <xf numFmtId="3" fontId="0" fillId="0" borderId="0" xfId="0" applyNumberForma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zoomScale="150" zoomScaleNormal="150" workbookViewId="0">
      <selection activeCell="D14" sqref="D14"/>
    </sheetView>
  </sheetViews>
  <sheetFormatPr defaultRowHeight="15"/>
  <cols>
    <col min="1" max="1" width="6.140625" customWidth="1"/>
    <col min="2" max="2" width="30" customWidth="1"/>
    <col min="3" max="3" width="22.5703125" customWidth="1"/>
    <col min="4" max="4" width="25.42578125" customWidth="1"/>
    <col min="256" max="256" width="6.140625" customWidth="1"/>
    <col min="257" max="257" width="56.85546875" customWidth="1"/>
    <col min="258" max="258" width="22.85546875" customWidth="1"/>
    <col min="259" max="259" width="10.5703125" customWidth="1"/>
    <col min="512" max="512" width="6.140625" customWidth="1"/>
    <col min="513" max="513" width="56.85546875" customWidth="1"/>
    <col min="514" max="514" width="22.85546875" customWidth="1"/>
    <col min="515" max="515" width="10.5703125" customWidth="1"/>
    <col min="768" max="768" width="6.140625" customWidth="1"/>
    <col min="769" max="769" width="56.85546875" customWidth="1"/>
    <col min="770" max="770" width="22.85546875" customWidth="1"/>
    <col min="771" max="771" width="10.5703125" customWidth="1"/>
    <col min="1024" max="1024" width="6.140625" customWidth="1"/>
    <col min="1025" max="1025" width="56.85546875" customWidth="1"/>
    <col min="1026" max="1026" width="22.85546875" customWidth="1"/>
    <col min="1027" max="1027" width="10.5703125" customWidth="1"/>
    <col min="1280" max="1280" width="6.140625" customWidth="1"/>
    <col min="1281" max="1281" width="56.85546875" customWidth="1"/>
    <col min="1282" max="1282" width="22.85546875" customWidth="1"/>
    <col min="1283" max="1283" width="10.5703125" customWidth="1"/>
    <col min="1536" max="1536" width="6.140625" customWidth="1"/>
    <col min="1537" max="1537" width="56.85546875" customWidth="1"/>
    <col min="1538" max="1538" width="22.85546875" customWidth="1"/>
    <col min="1539" max="1539" width="10.5703125" customWidth="1"/>
    <col min="1792" max="1792" width="6.140625" customWidth="1"/>
    <col min="1793" max="1793" width="56.85546875" customWidth="1"/>
    <col min="1794" max="1794" width="22.85546875" customWidth="1"/>
    <col min="1795" max="1795" width="10.5703125" customWidth="1"/>
    <col min="2048" max="2048" width="6.140625" customWidth="1"/>
    <col min="2049" max="2049" width="56.85546875" customWidth="1"/>
    <col min="2050" max="2050" width="22.85546875" customWidth="1"/>
    <col min="2051" max="2051" width="10.5703125" customWidth="1"/>
    <col min="2304" max="2304" width="6.140625" customWidth="1"/>
    <col min="2305" max="2305" width="56.85546875" customWidth="1"/>
    <col min="2306" max="2306" width="22.85546875" customWidth="1"/>
    <col min="2307" max="2307" width="10.5703125" customWidth="1"/>
    <col min="2560" max="2560" width="6.140625" customWidth="1"/>
    <col min="2561" max="2561" width="56.85546875" customWidth="1"/>
    <col min="2562" max="2562" width="22.85546875" customWidth="1"/>
    <col min="2563" max="2563" width="10.5703125" customWidth="1"/>
    <col min="2816" max="2816" width="6.140625" customWidth="1"/>
    <col min="2817" max="2817" width="56.85546875" customWidth="1"/>
    <col min="2818" max="2818" width="22.85546875" customWidth="1"/>
    <col min="2819" max="2819" width="10.5703125" customWidth="1"/>
    <col min="3072" max="3072" width="6.140625" customWidth="1"/>
    <col min="3073" max="3073" width="56.85546875" customWidth="1"/>
    <col min="3074" max="3074" width="22.85546875" customWidth="1"/>
    <col min="3075" max="3075" width="10.5703125" customWidth="1"/>
    <col min="3328" max="3328" width="6.140625" customWidth="1"/>
    <col min="3329" max="3329" width="56.85546875" customWidth="1"/>
    <col min="3330" max="3330" width="22.85546875" customWidth="1"/>
    <col min="3331" max="3331" width="10.5703125" customWidth="1"/>
    <col min="3584" max="3584" width="6.140625" customWidth="1"/>
    <col min="3585" max="3585" width="56.85546875" customWidth="1"/>
    <col min="3586" max="3586" width="22.85546875" customWidth="1"/>
    <col min="3587" max="3587" width="10.5703125" customWidth="1"/>
    <col min="3840" max="3840" width="6.140625" customWidth="1"/>
    <col min="3841" max="3841" width="56.85546875" customWidth="1"/>
    <col min="3842" max="3842" width="22.85546875" customWidth="1"/>
    <col min="3843" max="3843" width="10.5703125" customWidth="1"/>
    <col min="4096" max="4096" width="6.140625" customWidth="1"/>
    <col min="4097" max="4097" width="56.85546875" customWidth="1"/>
    <col min="4098" max="4098" width="22.85546875" customWidth="1"/>
    <col min="4099" max="4099" width="10.5703125" customWidth="1"/>
    <col min="4352" max="4352" width="6.140625" customWidth="1"/>
    <col min="4353" max="4353" width="56.85546875" customWidth="1"/>
    <col min="4354" max="4354" width="22.85546875" customWidth="1"/>
    <col min="4355" max="4355" width="10.5703125" customWidth="1"/>
    <col min="4608" max="4608" width="6.140625" customWidth="1"/>
    <col min="4609" max="4609" width="56.85546875" customWidth="1"/>
    <col min="4610" max="4610" width="22.85546875" customWidth="1"/>
    <col min="4611" max="4611" width="10.5703125" customWidth="1"/>
    <col min="4864" max="4864" width="6.140625" customWidth="1"/>
    <col min="4865" max="4865" width="56.85546875" customWidth="1"/>
    <col min="4866" max="4866" width="22.85546875" customWidth="1"/>
    <col min="4867" max="4867" width="10.5703125" customWidth="1"/>
    <col min="5120" max="5120" width="6.140625" customWidth="1"/>
    <col min="5121" max="5121" width="56.85546875" customWidth="1"/>
    <col min="5122" max="5122" width="22.85546875" customWidth="1"/>
    <col min="5123" max="5123" width="10.5703125" customWidth="1"/>
    <col min="5376" max="5376" width="6.140625" customWidth="1"/>
    <col min="5377" max="5377" width="56.85546875" customWidth="1"/>
    <col min="5378" max="5378" width="22.85546875" customWidth="1"/>
    <col min="5379" max="5379" width="10.5703125" customWidth="1"/>
    <col min="5632" max="5632" width="6.140625" customWidth="1"/>
    <col min="5633" max="5633" width="56.85546875" customWidth="1"/>
    <col min="5634" max="5634" width="22.85546875" customWidth="1"/>
    <col min="5635" max="5635" width="10.5703125" customWidth="1"/>
    <col min="5888" max="5888" width="6.140625" customWidth="1"/>
    <col min="5889" max="5889" width="56.85546875" customWidth="1"/>
    <col min="5890" max="5890" width="22.85546875" customWidth="1"/>
    <col min="5891" max="5891" width="10.5703125" customWidth="1"/>
    <col min="6144" max="6144" width="6.140625" customWidth="1"/>
    <col min="6145" max="6145" width="56.85546875" customWidth="1"/>
    <col min="6146" max="6146" width="22.85546875" customWidth="1"/>
    <col min="6147" max="6147" width="10.5703125" customWidth="1"/>
    <col min="6400" max="6400" width="6.140625" customWidth="1"/>
    <col min="6401" max="6401" width="56.85546875" customWidth="1"/>
    <col min="6402" max="6402" width="22.85546875" customWidth="1"/>
    <col min="6403" max="6403" width="10.5703125" customWidth="1"/>
    <col min="6656" max="6656" width="6.140625" customWidth="1"/>
    <col min="6657" max="6657" width="56.85546875" customWidth="1"/>
    <col min="6658" max="6658" width="22.85546875" customWidth="1"/>
    <col min="6659" max="6659" width="10.5703125" customWidth="1"/>
    <col min="6912" max="6912" width="6.140625" customWidth="1"/>
    <col min="6913" max="6913" width="56.85546875" customWidth="1"/>
    <col min="6914" max="6914" width="22.85546875" customWidth="1"/>
    <col min="6915" max="6915" width="10.5703125" customWidth="1"/>
    <col min="7168" max="7168" width="6.140625" customWidth="1"/>
    <col min="7169" max="7169" width="56.85546875" customWidth="1"/>
    <col min="7170" max="7170" width="22.85546875" customWidth="1"/>
    <col min="7171" max="7171" width="10.5703125" customWidth="1"/>
    <col min="7424" max="7424" width="6.140625" customWidth="1"/>
    <col min="7425" max="7425" width="56.85546875" customWidth="1"/>
    <col min="7426" max="7426" width="22.85546875" customWidth="1"/>
    <col min="7427" max="7427" width="10.5703125" customWidth="1"/>
    <col min="7680" max="7680" width="6.140625" customWidth="1"/>
    <col min="7681" max="7681" width="56.85546875" customWidth="1"/>
    <col min="7682" max="7682" width="22.85546875" customWidth="1"/>
    <col min="7683" max="7683" width="10.5703125" customWidth="1"/>
    <col min="7936" max="7936" width="6.140625" customWidth="1"/>
    <col min="7937" max="7937" width="56.85546875" customWidth="1"/>
    <col min="7938" max="7938" width="22.85546875" customWidth="1"/>
    <col min="7939" max="7939" width="10.5703125" customWidth="1"/>
    <col min="8192" max="8192" width="6.140625" customWidth="1"/>
    <col min="8193" max="8193" width="56.85546875" customWidth="1"/>
    <col min="8194" max="8194" width="22.85546875" customWidth="1"/>
    <col min="8195" max="8195" width="10.5703125" customWidth="1"/>
    <col min="8448" max="8448" width="6.140625" customWidth="1"/>
    <col min="8449" max="8449" width="56.85546875" customWidth="1"/>
    <col min="8450" max="8450" width="22.85546875" customWidth="1"/>
    <col min="8451" max="8451" width="10.5703125" customWidth="1"/>
    <col min="8704" max="8704" width="6.140625" customWidth="1"/>
    <col min="8705" max="8705" width="56.85546875" customWidth="1"/>
    <col min="8706" max="8706" width="22.85546875" customWidth="1"/>
    <col min="8707" max="8707" width="10.5703125" customWidth="1"/>
    <col min="8960" max="8960" width="6.140625" customWidth="1"/>
    <col min="8961" max="8961" width="56.85546875" customWidth="1"/>
    <col min="8962" max="8962" width="22.85546875" customWidth="1"/>
    <col min="8963" max="8963" width="10.5703125" customWidth="1"/>
    <col min="9216" max="9216" width="6.140625" customWidth="1"/>
    <col min="9217" max="9217" width="56.85546875" customWidth="1"/>
    <col min="9218" max="9218" width="22.85546875" customWidth="1"/>
    <col min="9219" max="9219" width="10.5703125" customWidth="1"/>
    <col min="9472" max="9472" width="6.140625" customWidth="1"/>
    <col min="9473" max="9473" width="56.85546875" customWidth="1"/>
    <col min="9474" max="9474" width="22.85546875" customWidth="1"/>
    <col min="9475" max="9475" width="10.5703125" customWidth="1"/>
    <col min="9728" max="9728" width="6.140625" customWidth="1"/>
    <col min="9729" max="9729" width="56.85546875" customWidth="1"/>
    <col min="9730" max="9730" width="22.85546875" customWidth="1"/>
    <col min="9731" max="9731" width="10.5703125" customWidth="1"/>
    <col min="9984" max="9984" width="6.140625" customWidth="1"/>
    <col min="9985" max="9985" width="56.85546875" customWidth="1"/>
    <col min="9986" max="9986" width="22.85546875" customWidth="1"/>
    <col min="9987" max="9987" width="10.5703125" customWidth="1"/>
    <col min="10240" max="10240" width="6.140625" customWidth="1"/>
    <col min="10241" max="10241" width="56.85546875" customWidth="1"/>
    <col min="10242" max="10242" width="22.85546875" customWidth="1"/>
    <col min="10243" max="10243" width="10.5703125" customWidth="1"/>
    <col min="10496" max="10496" width="6.140625" customWidth="1"/>
    <col min="10497" max="10497" width="56.85546875" customWidth="1"/>
    <col min="10498" max="10498" width="22.85546875" customWidth="1"/>
    <col min="10499" max="10499" width="10.5703125" customWidth="1"/>
    <col min="10752" max="10752" width="6.140625" customWidth="1"/>
    <col min="10753" max="10753" width="56.85546875" customWidth="1"/>
    <col min="10754" max="10754" width="22.85546875" customWidth="1"/>
    <col min="10755" max="10755" width="10.5703125" customWidth="1"/>
    <col min="11008" max="11008" width="6.140625" customWidth="1"/>
    <col min="11009" max="11009" width="56.85546875" customWidth="1"/>
    <col min="11010" max="11010" width="22.85546875" customWidth="1"/>
    <col min="11011" max="11011" width="10.5703125" customWidth="1"/>
    <col min="11264" max="11264" width="6.140625" customWidth="1"/>
    <col min="11265" max="11265" width="56.85546875" customWidth="1"/>
    <col min="11266" max="11266" width="22.85546875" customWidth="1"/>
    <col min="11267" max="11267" width="10.5703125" customWidth="1"/>
    <col min="11520" max="11520" width="6.140625" customWidth="1"/>
    <col min="11521" max="11521" width="56.85546875" customWidth="1"/>
    <col min="11522" max="11522" width="22.85546875" customWidth="1"/>
    <col min="11523" max="11523" width="10.5703125" customWidth="1"/>
    <col min="11776" max="11776" width="6.140625" customWidth="1"/>
    <col min="11777" max="11777" width="56.85546875" customWidth="1"/>
    <col min="11778" max="11778" width="22.85546875" customWidth="1"/>
    <col min="11779" max="11779" width="10.5703125" customWidth="1"/>
    <col min="12032" max="12032" width="6.140625" customWidth="1"/>
    <col min="12033" max="12033" width="56.85546875" customWidth="1"/>
    <col min="12034" max="12034" width="22.85546875" customWidth="1"/>
    <col min="12035" max="12035" width="10.5703125" customWidth="1"/>
    <col min="12288" max="12288" width="6.140625" customWidth="1"/>
    <col min="12289" max="12289" width="56.85546875" customWidth="1"/>
    <col min="12290" max="12290" width="22.85546875" customWidth="1"/>
    <col min="12291" max="12291" width="10.5703125" customWidth="1"/>
    <col min="12544" max="12544" width="6.140625" customWidth="1"/>
    <col min="12545" max="12545" width="56.85546875" customWidth="1"/>
    <col min="12546" max="12546" width="22.85546875" customWidth="1"/>
    <col min="12547" max="12547" width="10.5703125" customWidth="1"/>
    <col min="12800" max="12800" width="6.140625" customWidth="1"/>
    <col min="12801" max="12801" width="56.85546875" customWidth="1"/>
    <col min="12802" max="12802" width="22.85546875" customWidth="1"/>
    <col min="12803" max="12803" width="10.5703125" customWidth="1"/>
    <col min="13056" max="13056" width="6.140625" customWidth="1"/>
    <col min="13057" max="13057" width="56.85546875" customWidth="1"/>
    <col min="13058" max="13058" width="22.85546875" customWidth="1"/>
    <col min="13059" max="13059" width="10.5703125" customWidth="1"/>
    <col min="13312" max="13312" width="6.140625" customWidth="1"/>
    <col min="13313" max="13313" width="56.85546875" customWidth="1"/>
    <col min="13314" max="13314" width="22.85546875" customWidth="1"/>
    <col min="13315" max="13315" width="10.5703125" customWidth="1"/>
    <col min="13568" max="13568" width="6.140625" customWidth="1"/>
    <col min="13569" max="13569" width="56.85546875" customWidth="1"/>
    <col min="13570" max="13570" width="22.85546875" customWidth="1"/>
    <col min="13571" max="13571" width="10.5703125" customWidth="1"/>
    <col min="13824" max="13824" width="6.140625" customWidth="1"/>
    <col min="13825" max="13825" width="56.85546875" customWidth="1"/>
    <col min="13826" max="13826" width="22.85546875" customWidth="1"/>
    <col min="13827" max="13827" width="10.5703125" customWidth="1"/>
    <col min="14080" max="14080" width="6.140625" customWidth="1"/>
    <col min="14081" max="14081" width="56.85546875" customWidth="1"/>
    <col min="14082" max="14082" width="22.85546875" customWidth="1"/>
    <col min="14083" max="14083" width="10.5703125" customWidth="1"/>
    <col min="14336" max="14336" width="6.140625" customWidth="1"/>
    <col min="14337" max="14337" width="56.85546875" customWidth="1"/>
    <col min="14338" max="14338" width="22.85546875" customWidth="1"/>
    <col min="14339" max="14339" width="10.5703125" customWidth="1"/>
    <col min="14592" max="14592" width="6.140625" customWidth="1"/>
    <col min="14593" max="14593" width="56.85546875" customWidth="1"/>
    <col min="14594" max="14594" width="22.85546875" customWidth="1"/>
    <col min="14595" max="14595" width="10.5703125" customWidth="1"/>
    <col min="14848" max="14848" width="6.140625" customWidth="1"/>
    <col min="14849" max="14849" width="56.85546875" customWidth="1"/>
    <col min="14850" max="14850" width="22.85546875" customWidth="1"/>
    <col min="14851" max="14851" width="10.5703125" customWidth="1"/>
    <col min="15104" max="15104" width="6.140625" customWidth="1"/>
    <col min="15105" max="15105" width="56.85546875" customWidth="1"/>
    <col min="15106" max="15106" width="22.85546875" customWidth="1"/>
    <col min="15107" max="15107" width="10.5703125" customWidth="1"/>
    <col min="15360" max="15360" width="6.140625" customWidth="1"/>
    <col min="15361" max="15361" width="56.85546875" customWidth="1"/>
    <col min="15362" max="15362" width="22.85546875" customWidth="1"/>
    <col min="15363" max="15363" width="10.5703125" customWidth="1"/>
    <col min="15616" max="15616" width="6.140625" customWidth="1"/>
    <col min="15617" max="15617" width="56.85546875" customWidth="1"/>
    <col min="15618" max="15618" width="22.85546875" customWidth="1"/>
    <col min="15619" max="15619" width="10.5703125" customWidth="1"/>
    <col min="15872" max="15872" width="6.140625" customWidth="1"/>
    <col min="15873" max="15873" width="56.85546875" customWidth="1"/>
    <col min="15874" max="15874" width="22.85546875" customWidth="1"/>
    <col min="15875" max="15875" width="10.5703125" customWidth="1"/>
    <col min="16128" max="16128" width="6.140625" customWidth="1"/>
    <col min="16129" max="16129" width="56.85546875" customWidth="1"/>
    <col min="16130" max="16130" width="22.85546875" customWidth="1"/>
    <col min="16131" max="16131" width="10.5703125" customWidth="1"/>
  </cols>
  <sheetData>
    <row r="1" spans="1:4" s="92" customFormat="1" ht="15.75">
      <c r="C1" s="93"/>
      <c r="D1" s="94" t="s">
        <v>500</v>
      </c>
    </row>
    <row r="2" spans="1:4" s="92" customFormat="1" ht="15.75">
      <c r="D2" s="95"/>
    </row>
    <row r="3" spans="1:4" s="96" customFormat="1" ht="12.75">
      <c r="A3" s="96" t="s">
        <v>501</v>
      </c>
    </row>
    <row r="4" spans="1:4" s="76" customFormat="1" ht="15.75">
      <c r="A4" s="76" t="s">
        <v>502</v>
      </c>
    </row>
    <row r="5" spans="1:4" s="76" customFormat="1" ht="15.75">
      <c r="A5" s="76" t="s">
        <v>503</v>
      </c>
    </row>
    <row r="6" spans="1:4" s="76" customFormat="1" ht="15.75">
      <c r="A6" s="76" t="s">
        <v>565</v>
      </c>
    </row>
    <row r="7" spans="1:4" s="76" customFormat="1" ht="15.75">
      <c r="A7" s="76" t="s">
        <v>566</v>
      </c>
    </row>
    <row r="8" spans="1:4" s="76" customFormat="1" ht="15.75">
      <c r="A8" s="76" t="s">
        <v>567</v>
      </c>
    </row>
    <row r="9" spans="1:4" s="76" customFormat="1" ht="15.75">
      <c r="A9" s="76" t="s">
        <v>568</v>
      </c>
    </row>
    <row r="10" spans="1:4" s="92" customFormat="1"/>
    <row r="11" spans="1:4" s="92" customFormat="1"/>
    <row r="12" spans="1:4" s="92" customFormat="1"/>
    <row r="13" spans="1:4" s="97" customFormat="1" ht="18.75">
      <c r="A13" s="97" t="s">
        <v>504</v>
      </c>
      <c r="B13" s="98" t="s">
        <v>505</v>
      </c>
    </row>
    <row r="14" spans="1:4" s="97" customFormat="1" ht="18.75">
      <c r="B14" s="98" t="s">
        <v>517</v>
      </c>
    </row>
    <row r="15" spans="1:4" s="97" customFormat="1" ht="14.25">
      <c r="B15" s="99"/>
    </row>
    <row r="16" spans="1:4" s="95" customFormat="1" ht="15.75">
      <c r="C16" s="100" t="s">
        <v>506</v>
      </c>
    </row>
    <row r="17" spans="1:4" s="76" customFormat="1" ht="15.75">
      <c r="B17" s="101"/>
    </row>
    <row r="18" spans="1:4" s="76" customFormat="1" ht="15.75">
      <c r="B18" s="86" t="s">
        <v>507</v>
      </c>
      <c r="C18" s="86"/>
    </row>
    <row r="19" spans="1:4" s="76" customFormat="1" ht="15.75">
      <c r="B19" s="86" t="s">
        <v>508</v>
      </c>
      <c r="C19" s="86" t="s">
        <v>509</v>
      </c>
    </row>
    <row r="20" spans="1:4" s="76" customFormat="1" ht="15.75"/>
    <row r="21" spans="1:4" s="76" customFormat="1" ht="15.75">
      <c r="A21" s="76" t="s">
        <v>518</v>
      </c>
    </row>
    <row r="22" spans="1:4" s="76" customFormat="1" ht="15.75"/>
    <row r="23" spans="1:4" s="76" customFormat="1" ht="48.75" customHeight="1">
      <c r="A23" s="102"/>
      <c r="B23" s="103" t="s">
        <v>1</v>
      </c>
      <c r="C23" s="104" t="s">
        <v>510</v>
      </c>
      <c r="D23" s="104" t="s">
        <v>520</v>
      </c>
    </row>
    <row r="24" spans="1:4" s="76" customFormat="1" ht="15.75">
      <c r="A24" s="102"/>
      <c r="B24" s="105"/>
      <c r="C24" s="104"/>
      <c r="D24" s="104"/>
    </row>
    <row r="25" spans="1:4" s="76" customFormat="1" ht="15.75">
      <c r="A25" s="106"/>
      <c r="B25" s="107" t="s">
        <v>511</v>
      </c>
      <c r="C25" s="108">
        <v>35293000</v>
      </c>
      <c r="D25" s="108">
        <v>37733800</v>
      </c>
    </row>
    <row r="26" spans="1:4" s="76" customFormat="1" ht="15.75">
      <c r="A26" s="106"/>
      <c r="B26" s="107"/>
      <c r="C26" s="108"/>
      <c r="D26" s="108"/>
    </row>
    <row r="27" spans="1:4" s="76" customFormat="1" ht="15.75">
      <c r="A27" s="106"/>
      <c r="B27" s="107" t="s">
        <v>512</v>
      </c>
      <c r="C27" s="108">
        <v>35293000</v>
      </c>
      <c r="D27" s="108">
        <v>37733800</v>
      </c>
    </row>
    <row r="28" spans="1:4" s="76" customFormat="1" ht="15.75"/>
    <row r="29" spans="1:4" s="76" customFormat="1" ht="15.75"/>
    <row r="30" spans="1:4" s="76" customFormat="1" ht="15.75"/>
    <row r="31" spans="1:4" s="76" customFormat="1" ht="15.75">
      <c r="B31" s="86" t="s">
        <v>513</v>
      </c>
      <c r="C31" s="86" t="s">
        <v>514</v>
      </c>
    </row>
    <row r="32" spans="1:4" s="76" customFormat="1" ht="15.75">
      <c r="B32" s="86"/>
      <c r="C32" s="86" t="s">
        <v>515</v>
      </c>
    </row>
    <row r="33" spans="1:2" s="76" customFormat="1" ht="15.75">
      <c r="B33" s="86"/>
    </row>
    <row r="34" spans="1:2" s="76" customFormat="1" ht="15.75">
      <c r="A34" s="76" t="s">
        <v>519</v>
      </c>
    </row>
    <row r="35" spans="1:2" s="76" customFormat="1" ht="15.75">
      <c r="A35" s="76" t="s">
        <v>516</v>
      </c>
    </row>
    <row r="36" spans="1:2" s="76" customFormat="1" ht="15.75"/>
    <row r="37" spans="1:2" s="76" customFormat="1" ht="15.75"/>
    <row r="38" spans="1:2" s="76" customFormat="1" ht="15.75"/>
    <row r="39" spans="1:2" s="76" customFormat="1" ht="15.75"/>
    <row r="40" spans="1:2" s="76" customFormat="1" ht="15.75"/>
    <row r="41" spans="1:2" s="76" customFormat="1" ht="15.75">
      <c r="B41" s="76">
        <v>1</v>
      </c>
    </row>
    <row r="42" spans="1:2" s="76" customFormat="1" ht="15.75"/>
    <row r="43" spans="1:2" s="76" customFormat="1" ht="15.75"/>
    <row r="44" spans="1:2" s="76" customFormat="1" ht="15.75"/>
    <row r="45" spans="1:2" s="76" customFormat="1" ht="15.75"/>
    <row r="46" spans="1:2" s="76" customFormat="1" ht="15.75"/>
    <row r="47" spans="1:2" s="76" customFormat="1" ht="15.75"/>
    <row r="48" spans="1:2" s="76" customFormat="1" ht="15.75"/>
    <row r="49" s="76" customFormat="1" ht="15.75"/>
    <row r="50" s="76" customFormat="1" ht="15.75"/>
    <row r="51" s="76" customFormat="1" ht="15.75"/>
    <row r="52" s="76" customFormat="1" ht="15.75"/>
    <row r="53" s="76" customFormat="1" ht="15.75"/>
    <row r="54" s="76" customFormat="1" ht="15.75"/>
  </sheetData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116"/>
  <sheetViews>
    <sheetView topLeftCell="B1" zoomScale="120" zoomScaleNormal="120" workbookViewId="0">
      <selection activeCell="E1" sqref="E1"/>
    </sheetView>
  </sheetViews>
  <sheetFormatPr defaultRowHeight="15"/>
  <cols>
    <col min="1" max="1" width="6.85546875" style="17" customWidth="1"/>
    <col min="2" max="2" width="6.7109375" style="17" customWidth="1"/>
    <col min="3" max="3" width="7" style="17" customWidth="1"/>
    <col min="4" max="4" width="6.5703125" style="78" customWidth="1"/>
    <col min="5" max="5" width="62.85546875" style="79" customWidth="1"/>
    <col min="6" max="6" width="10.5703125" style="80" customWidth="1"/>
    <col min="7" max="8" width="9.5703125" style="80" customWidth="1"/>
    <col min="226" max="226" width="6.85546875" customWidth="1"/>
    <col min="227" max="227" width="6.7109375" customWidth="1"/>
    <col min="228" max="228" width="7.85546875" customWidth="1"/>
    <col min="229" max="229" width="6.5703125" customWidth="1"/>
    <col min="230" max="230" width="59.85546875" customWidth="1"/>
    <col min="231" max="231" width="12.28515625" customWidth="1"/>
    <col min="232" max="232" width="10.85546875" customWidth="1"/>
    <col min="233" max="233" width="12" customWidth="1"/>
    <col min="234" max="234" width="10.140625" customWidth="1"/>
    <col min="482" max="482" width="6.85546875" customWidth="1"/>
    <col min="483" max="483" width="6.7109375" customWidth="1"/>
    <col min="484" max="484" width="7.85546875" customWidth="1"/>
    <col min="485" max="485" width="6.5703125" customWidth="1"/>
    <col min="486" max="486" width="59.85546875" customWidth="1"/>
    <col min="487" max="487" width="12.28515625" customWidth="1"/>
    <col min="488" max="488" width="10.85546875" customWidth="1"/>
    <col min="489" max="489" width="12" customWidth="1"/>
    <col min="490" max="490" width="10.140625" customWidth="1"/>
    <col min="738" max="738" width="6.85546875" customWidth="1"/>
    <col min="739" max="739" width="6.7109375" customWidth="1"/>
    <col min="740" max="740" width="7.85546875" customWidth="1"/>
    <col min="741" max="741" width="6.5703125" customWidth="1"/>
    <col min="742" max="742" width="59.85546875" customWidth="1"/>
    <col min="743" max="743" width="12.28515625" customWidth="1"/>
    <col min="744" max="744" width="10.85546875" customWidth="1"/>
    <col min="745" max="745" width="12" customWidth="1"/>
    <col min="746" max="746" width="10.140625" customWidth="1"/>
    <col min="994" max="994" width="6.85546875" customWidth="1"/>
    <col min="995" max="995" width="6.7109375" customWidth="1"/>
    <col min="996" max="996" width="7.85546875" customWidth="1"/>
    <col min="997" max="997" width="6.5703125" customWidth="1"/>
    <col min="998" max="998" width="59.85546875" customWidth="1"/>
    <col min="999" max="999" width="12.28515625" customWidth="1"/>
    <col min="1000" max="1000" width="10.85546875" customWidth="1"/>
    <col min="1001" max="1001" width="12" customWidth="1"/>
    <col min="1002" max="1002" width="10.140625" customWidth="1"/>
    <col min="1250" max="1250" width="6.85546875" customWidth="1"/>
    <col min="1251" max="1251" width="6.7109375" customWidth="1"/>
    <col min="1252" max="1252" width="7.85546875" customWidth="1"/>
    <col min="1253" max="1253" width="6.5703125" customWidth="1"/>
    <col min="1254" max="1254" width="59.85546875" customWidth="1"/>
    <col min="1255" max="1255" width="12.28515625" customWidth="1"/>
    <col min="1256" max="1256" width="10.85546875" customWidth="1"/>
    <col min="1257" max="1257" width="12" customWidth="1"/>
    <col min="1258" max="1258" width="10.140625" customWidth="1"/>
    <col min="1506" max="1506" width="6.85546875" customWidth="1"/>
    <col min="1507" max="1507" width="6.7109375" customWidth="1"/>
    <col min="1508" max="1508" width="7.85546875" customWidth="1"/>
    <col min="1509" max="1509" width="6.5703125" customWidth="1"/>
    <col min="1510" max="1510" width="59.85546875" customWidth="1"/>
    <col min="1511" max="1511" width="12.28515625" customWidth="1"/>
    <col min="1512" max="1512" width="10.85546875" customWidth="1"/>
    <col min="1513" max="1513" width="12" customWidth="1"/>
    <col min="1514" max="1514" width="10.140625" customWidth="1"/>
    <col min="1762" max="1762" width="6.85546875" customWidth="1"/>
    <col min="1763" max="1763" width="6.7109375" customWidth="1"/>
    <col min="1764" max="1764" width="7.85546875" customWidth="1"/>
    <col min="1765" max="1765" width="6.5703125" customWidth="1"/>
    <col min="1766" max="1766" width="59.85546875" customWidth="1"/>
    <col min="1767" max="1767" width="12.28515625" customWidth="1"/>
    <col min="1768" max="1768" width="10.85546875" customWidth="1"/>
    <col min="1769" max="1769" width="12" customWidth="1"/>
    <col min="1770" max="1770" width="10.140625" customWidth="1"/>
    <col min="2018" max="2018" width="6.85546875" customWidth="1"/>
    <col min="2019" max="2019" width="6.7109375" customWidth="1"/>
    <col min="2020" max="2020" width="7.85546875" customWidth="1"/>
    <col min="2021" max="2021" width="6.5703125" customWidth="1"/>
    <col min="2022" max="2022" width="59.85546875" customWidth="1"/>
    <col min="2023" max="2023" width="12.28515625" customWidth="1"/>
    <col min="2024" max="2024" width="10.85546875" customWidth="1"/>
    <col min="2025" max="2025" width="12" customWidth="1"/>
    <col min="2026" max="2026" width="10.140625" customWidth="1"/>
    <col min="2274" max="2274" width="6.85546875" customWidth="1"/>
    <col min="2275" max="2275" width="6.7109375" customWidth="1"/>
    <col min="2276" max="2276" width="7.85546875" customWidth="1"/>
    <col min="2277" max="2277" width="6.5703125" customWidth="1"/>
    <col min="2278" max="2278" width="59.85546875" customWidth="1"/>
    <col min="2279" max="2279" width="12.28515625" customWidth="1"/>
    <col min="2280" max="2280" width="10.85546875" customWidth="1"/>
    <col min="2281" max="2281" width="12" customWidth="1"/>
    <col min="2282" max="2282" width="10.140625" customWidth="1"/>
    <col min="2530" max="2530" width="6.85546875" customWidth="1"/>
    <col min="2531" max="2531" width="6.7109375" customWidth="1"/>
    <col min="2532" max="2532" width="7.85546875" customWidth="1"/>
    <col min="2533" max="2533" width="6.5703125" customWidth="1"/>
    <col min="2534" max="2534" width="59.85546875" customWidth="1"/>
    <col min="2535" max="2535" width="12.28515625" customWidth="1"/>
    <col min="2536" max="2536" width="10.85546875" customWidth="1"/>
    <col min="2537" max="2537" width="12" customWidth="1"/>
    <col min="2538" max="2538" width="10.140625" customWidth="1"/>
    <col min="2786" max="2786" width="6.85546875" customWidth="1"/>
    <col min="2787" max="2787" width="6.7109375" customWidth="1"/>
    <col min="2788" max="2788" width="7.85546875" customWidth="1"/>
    <col min="2789" max="2789" width="6.5703125" customWidth="1"/>
    <col min="2790" max="2790" width="59.85546875" customWidth="1"/>
    <col min="2791" max="2791" width="12.28515625" customWidth="1"/>
    <col min="2792" max="2792" width="10.85546875" customWidth="1"/>
    <col min="2793" max="2793" width="12" customWidth="1"/>
    <col min="2794" max="2794" width="10.140625" customWidth="1"/>
    <col min="3042" max="3042" width="6.85546875" customWidth="1"/>
    <col min="3043" max="3043" width="6.7109375" customWidth="1"/>
    <col min="3044" max="3044" width="7.85546875" customWidth="1"/>
    <col min="3045" max="3045" width="6.5703125" customWidth="1"/>
    <col min="3046" max="3046" width="59.85546875" customWidth="1"/>
    <col min="3047" max="3047" width="12.28515625" customWidth="1"/>
    <col min="3048" max="3048" width="10.85546875" customWidth="1"/>
    <col min="3049" max="3049" width="12" customWidth="1"/>
    <col min="3050" max="3050" width="10.140625" customWidth="1"/>
    <col min="3298" max="3298" width="6.85546875" customWidth="1"/>
    <col min="3299" max="3299" width="6.7109375" customWidth="1"/>
    <col min="3300" max="3300" width="7.85546875" customWidth="1"/>
    <col min="3301" max="3301" width="6.5703125" customWidth="1"/>
    <col min="3302" max="3302" width="59.85546875" customWidth="1"/>
    <col min="3303" max="3303" width="12.28515625" customWidth="1"/>
    <col min="3304" max="3304" width="10.85546875" customWidth="1"/>
    <col min="3305" max="3305" width="12" customWidth="1"/>
    <col min="3306" max="3306" width="10.140625" customWidth="1"/>
    <col min="3554" max="3554" width="6.85546875" customWidth="1"/>
    <col min="3555" max="3555" width="6.7109375" customWidth="1"/>
    <col min="3556" max="3556" width="7.85546875" customWidth="1"/>
    <col min="3557" max="3557" width="6.5703125" customWidth="1"/>
    <col min="3558" max="3558" width="59.85546875" customWidth="1"/>
    <col min="3559" max="3559" width="12.28515625" customWidth="1"/>
    <col min="3560" max="3560" width="10.85546875" customWidth="1"/>
    <col min="3561" max="3561" width="12" customWidth="1"/>
    <col min="3562" max="3562" width="10.140625" customWidth="1"/>
    <col min="3810" max="3810" width="6.85546875" customWidth="1"/>
    <col min="3811" max="3811" width="6.7109375" customWidth="1"/>
    <col min="3812" max="3812" width="7.85546875" customWidth="1"/>
    <col min="3813" max="3813" width="6.5703125" customWidth="1"/>
    <col min="3814" max="3814" width="59.85546875" customWidth="1"/>
    <col min="3815" max="3815" width="12.28515625" customWidth="1"/>
    <col min="3816" max="3816" width="10.85546875" customWidth="1"/>
    <col min="3817" max="3817" width="12" customWidth="1"/>
    <col min="3818" max="3818" width="10.140625" customWidth="1"/>
    <col min="4066" max="4066" width="6.85546875" customWidth="1"/>
    <col min="4067" max="4067" width="6.7109375" customWidth="1"/>
    <col min="4068" max="4068" width="7.85546875" customWidth="1"/>
    <col min="4069" max="4069" width="6.5703125" customWidth="1"/>
    <col min="4070" max="4070" width="59.85546875" customWidth="1"/>
    <col min="4071" max="4071" width="12.28515625" customWidth="1"/>
    <col min="4072" max="4072" width="10.85546875" customWidth="1"/>
    <col min="4073" max="4073" width="12" customWidth="1"/>
    <col min="4074" max="4074" width="10.140625" customWidth="1"/>
    <col min="4322" max="4322" width="6.85546875" customWidth="1"/>
    <col min="4323" max="4323" width="6.7109375" customWidth="1"/>
    <col min="4324" max="4324" width="7.85546875" customWidth="1"/>
    <col min="4325" max="4325" width="6.5703125" customWidth="1"/>
    <col min="4326" max="4326" width="59.85546875" customWidth="1"/>
    <col min="4327" max="4327" width="12.28515625" customWidth="1"/>
    <col min="4328" max="4328" width="10.85546875" customWidth="1"/>
    <col min="4329" max="4329" width="12" customWidth="1"/>
    <col min="4330" max="4330" width="10.140625" customWidth="1"/>
    <col min="4578" max="4578" width="6.85546875" customWidth="1"/>
    <col min="4579" max="4579" width="6.7109375" customWidth="1"/>
    <col min="4580" max="4580" width="7.85546875" customWidth="1"/>
    <col min="4581" max="4581" width="6.5703125" customWidth="1"/>
    <col min="4582" max="4582" width="59.85546875" customWidth="1"/>
    <col min="4583" max="4583" width="12.28515625" customWidth="1"/>
    <col min="4584" max="4584" width="10.85546875" customWidth="1"/>
    <col min="4585" max="4585" width="12" customWidth="1"/>
    <col min="4586" max="4586" width="10.140625" customWidth="1"/>
    <col min="4834" max="4834" width="6.85546875" customWidth="1"/>
    <col min="4835" max="4835" width="6.7109375" customWidth="1"/>
    <col min="4836" max="4836" width="7.85546875" customWidth="1"/>
    <col min="4837" max="4837" width="6.5703125" customWidth="1"/>
    <col min="4838" max="4838" width="59.85546875" customWidth="1"/>
    <col min="4839" max="4839" width="12.28515625" customWidth="1"/>
    <col min="4840" max="4840" width="10.85546875" customWidth="1"/>
    <col min="4841" max="4841" width="12" customWidth="1"/>
    <col min="4842" max="4842" width="10.140625" customWidth="1"/>
    <col min="5090" max="5090" width="6.85546875" customWidth="1"/>
    <col min="5091" max="5091" width="6.7109375" customWidth="1"/>
    <col min="5092" max="5092" width="7.85546875" customWidth="1"/>
    <col min="5093" max="5093" width="6.5703125" customWidth="1"/>
    <col min="5094" max="5094" width="59.85546875" customWidth="1"/>
    <col min="5095" max="5095" width="12.28515625" customWidth="1"/>
    <col min="5096" max="5096" width="10.85546875" customWidth="1"/>
    <col min="5097" max="5097" width="12" customWidth="1"/>
    <col min="5098" max="5098" width="10.140625" customWidth="1"/>
    <col min="5346" max="5346" width="6.85546875" customWidth="1"/>
    <col min="5347" max="5347" width="6.7109375" customWidth="1"/>
    <col min="5348" max="5348" width="7.85546875" customWidth="1"/>
    <col min="5349" max="5349" width="6.5703125" customWidth="1"/>
    <col min="5350" max="5350" width="59.85546875" customWidth="1"/>
    <col min="5351" max="5351" width="12.28515625" customWidth="1"/>
    <col min="5352" max="5352" width="10.85546875" customWidth="1"/>
    <col min="5353" max="5353" width="12" customWidth="1"/>
    <col min="5354" max="5354" width="10.140625" customWidth="1"/>
    <col min="5602" max="5602" width="6.85546875" customWidth="1"/>
    <col min="5603" max="5603" width="6.7109375" customWidth="1"/>
    <col min="5604" max="5604" width="7.85546875" customWidth="1"/>
    <col min="5605" max="5605" width="6.5703125" customWidth="1"/>
    <col min="5606" max="5606" width="59.85546875" customWidth="1"/>
    <col min="5607" max="5607" width="12.28515625" customWidth="1"/>
    <col min="5608" max="5608" width="10.85546875" customWidth="1"/>
    <col min="5609" max="5609" width="12" customWidth="1"/>
    <col min="5610" max="5610" width="10.140625" customWidth="1"/>
    <col min="5858" max="5858" width="6.85546875" customWidth="1"/>
    <col min="5859" max="5859" width="6.7109375" customWidth="1"/>
    <col min="5860" max="5860" width="7.85546875" customWidth="1"/>
    <col min="5861" max="5861" width="6.5703125" customWidth="1"/>
    <col min="5862" max="5862" width="59.85546875" customWidth="1"/>
    <col min="5863" max="5863" width="12.28515625" customWidth="1"/>
    <col min="5864" max="5864" width="10.85546875" customWidth="1"/>
    <col min="5865" max="5865" width="12" customWidth="1"/>
    <col min="5866" max="5866" width="10.140625" customWidth="1"/>
    <col min="6114" max="6114" width="6.85546875" customWidth="1"/>
    <col min="6115" max="6115" width="6.7109375" customWidth="1"/>
    <col min="6116" max="6116" width="7.85546875" customWidth="1"/>
    <col min="6117" max="6117" width="6.5703125" customWidth="1"/>
    <col min="6118" max="6118" width="59.85546875" customWidth="1"/>
    <col min="6119" max="6119" width="12.28515625" customWidth="1"/>
    <col min="6120" max="6120" width="10.85546875" customWidth="1"/>
    <col min="6121" max="6121" width="12" customWidth="1"/>
    <col min="6122" max="6122" width="10.140625" customWidth="1"/>
    <col min="6370" max="6370" width="6.85546875" customWidth="1"/>
    <col min="6371" max="6371" width="6.7109375" customWidth="1"/>
    <col min="6372" max="6372" width="7.85546875" customWidth="1"/>
    <col min="6373" max="6373" width="6.5703125" customWidth="1"/>
    <col min="6374" max="6374" width="59.85546875" customWidth="1"/>
    <col min="6375" max="6375" width="12.28515625" customWidth="1"/>
    <col min="6376" max="6376" width="10.85546875" customWidth="1"/>
    <col min="6377" max="6377" width="12" customWidth="1"/>
    <col min="6378" max="6378" width="10.140625" customWidth="1"/>
    <col min="6626" max="6626" width="6.85546875" customWidth="1"/>
    <col min="6627" max="6627" width="6.7109375" customWidth="1"/>
    <col min="6628" max="6628" width="7.85546875" customWidth="1"/>
    <col min="6629" max="6629" width="6.5703125" customWidth="1"/>
    <col min="6630" max="6630" width="59.85546875" customWidth="1"/>
    <col min="6631" max="6631" width="12.28515625" customWidth="1"/>
    <col min="6632" max="6632" width="10.85546875" customWidth="1"/>
    <col min="6633" max="6633" width="12" customWidth="1"/>
    <col min="6634" max="6634" width="10.140625" customWidth="1"/>
    <col min="6882" max="6882" width="6.85546875" customWidth="1"/>
    <col min="6883" max="6883" width="6.7109375" customWidth="1"/>
    <col min="6884" max="6884" width="7.85546875" customWidth="1"/>
    <col min="6885" max="6885" width="6.5703125" customWidth="1"/>
    <col min="6886" max="6886" width="59.85546875" customWidth="1"/>
    <col min="6887" max="6887" width="12.28515625" customWidth="1"/>
    <col min="6888" max="6888" width="10.85546875" customWidth="1"/>
    <col min="6889" max="6889" width="12" customWidth="1"/>
    <col min="6890" max="6890" width="10.140625" customWidth="1"/>
    <col min="7138" max="7138" width="6.85546875" customWidth="1"/>
    <col min="7139" max="7139" width="6.7109375" customWidth="1"/>
    <col min="7140" max="7140" width="7.85546875" customWidth="1"/>
    <col min="7141" max="7141" width="6.5703125" customWidth="1"/>
    <col min="7142" max="7142" width="59.85546875" customWidth="1"/>
    <col min="7143" max="7143" width="12.28515625" customWidth="1"/>
    <col min="7144" max="7144" width="10.85546875" customWidth="1"/>
    <col min="7145" max="7145" width="12" customWidth="1"/>
    <col min="7146" max="7146" width="10.140625" customWidth="1"/>
    <col min="7394" max="7394" width="6.85546875" customWidth="1"/>
    <col min="7395" max="7395" width="6.7109375" customWidth="1"/>
    <col min="7396" max="7396" width="7.85546875" customWidth="1"/>
    <col min="7397" max="7397" width="6.5703125" customWidth="1"/>
    <col min="7398" max="7398" width="59.85546875" customWidth="1"/>
    <col min="7399" max="7399" width="12.28515625" customWidth="1"/>
    <col min="7400" max="7400" width="10.85546875" customWidth="1"/>
    <col min="7401" max="7401" width="12" customWidth="1"/>
    <col min="7402" max="7402" width="10.140625" customWidth="1"/>
    <col min="7650" max="7650" width="6.85546875" customWidth="1"/>
    <col min="7651" max="7651" width="6.7109375" customWidth="1"/>
    <col min="7652" max="7652" width="7.85546875" customWidth="1"/>
    <col min="7653" max="7653" width="6.5703125" customWidth="1"/>
    <col min="7654" max="7654" width="59.85546875" customWidth="1"/>
    <col min="7655" max="7655" width="12.28515625" customWidth="1"/>
    <col min="7656" max="7656" width="10.85546875" customWidth="1"/>
    <col min="7657" max="7657" width="12" customWidth="1"/>
    <col min="7658" max="7658" width="10.140625" customWidth="1"/>
    <col min="7906" max="7906" width="6.85546875" customWidth="1"/>
    <col min="7907" max="7907" width="6.7109375" customWidth="1"/>
    <col min="7908" max="7908" width="7.85546875" customWidth="1"/>
    <col min="7909" max="7909" width="6.5703125" customWidth="1"/>
    <col min="7910" max="7910" width="59.85546875" customWidth="1"/>
    <col min="7911" max="7911" width="12.28515625" customWidth="1"/>
    <col min="7912" max="7912" width="10.85546875" customWidth="1"/>
    <col min="7913" max="7913" width="12" customWidth="1"/>
    <col min="7914" max="7914" width="10.140625" customWidth="1"/>
    <col min="8162" max="8162" width="6.85546875" customWidth="1"/>
    <col min="8163" max="8163" width="6.7109375" customWidth="1"/>
    <col min="8164" max="8164" width="7.85546875" customWidth="1"/>
    <col min="8165" max="8165" width="6.5703125" customWidth="1"/>
    <col min="8166" max="8166" width="59.85546875" customWidth="1"/>
    <col min="8167" max="8167" width="12.28515625" customWidth="1"/>
    <col min="8168" max="8168" width="10.85546875" customWidth="1"/>
    <col min="8169" max="8169" width="12" customWidth="1"/>
    <col min="8170" max="8170" width="10.140625" customWidth="1"/>
    <col min="8418" max="8418" width="6.85546875" customWidth="1"/>
    <col min="8419" max="8419" width="6.7109375" customWidth="1"/>
    <col min="8420" max="8420" width="7.85546875" customWidth="1"/>
    <col min="8421" max="8421" width="6.5703125" customWidth="1"/>
    <col min="8422" max="8422" width="59.85546875" customWidth="1"/>
    <col min="8423" max="8423" width="12.28515625" customWidth="1"/>
    <col min="8424" max="8424" width="10.85546875" customWidth="1"/>
    <col min="8425" max="8425" width="12" customWidth="1"/>
    <col min="8426" max="8426" width="10.140625" customWidth="1"/>
    <col min="8674" max="8674" width="6.85546875" customWidth="1"/>
    <col min="8675" max="8675" width="6.7109375" customWidth="1"/>
    <col min="8676" max="8676" width="7.85546875" customWidth="1"/>
    <col min="8677" max="8677" width="6.5703125" customWidth="1"/>
    <col min="8678" max="8678" width="59.85546875" customWidth="1"/>
    <col min="8679" max="8679" width="12.28515625" customWidth="1"/>
    <col min="8680" max="8680" width="10.85546875" customWidth="1"/>
    <col min="8681" max="8681" width="12" customWidth="1"/>
    <col min="8682" max="8682" width="10.140625" customWidth="1"/>
    <col min="8930" max="8930" width="6.85546875" customWidth="1"/>
    <col min="8931" max="8931" width="6.7109375" customWidth="1"/>
    <col min="8932" max="8932" width="7.85546875" customWidth="1"/>
    <col min="8933" max="8933" width="6.5703125" customWidth="1"/>
    <col min="8934" max="8934" width="59.85546875" customWidth="1"/>
    <col min="8935" max="8935" width="12.28515625" customWidth="1"/>
    <col min="8936" max="8936" width="10.85546875" customWidth="1"/>
    <col min="8937" max="8937" width="12" customWidth="1"/>
    <col min="8938" max="8938" width="10.140625" customWidth="1"/>
    <col min="9186" max="9186" width="6.85546875" customWidth="1"/>
    <col min="9187" max="9187" width="6.7109375" customWidth="1"/>
    <col min="9188" max="9188" width="7.85546875" customWidth="1"/>
    <col min="9189" max="9189" width="6.5703125" customWidth="1"/>
    <col min="9190" max="9190" width="59.85546875" customWidth="1"/>
    <col min="9191" max="9191" width="12.28515625" customWidth="1"/>
    <col min="9192" max="9192" width="10.85546875" customWidth="1"/>
    <col min="9193" max="9193" width="12" customWidth="1"/>
    <col min="9194" max="9194" width="10.140625" customWidth="1"/>
    <col min="9442" max="9442" width="6.85546875" customWidth="1"/>
    <col min="9443" max="9443" width="6.7109375" customWidth="1"/>
    <col min="9444" max="9444" width="7.85546875" customWidth="1"/>
    <col min="9445" max="9445" width="6.5703125" customWidth="1"/>
    <col min="9446" max="9446" width="59.85546875" customWidth="1"/>
    <col min="9447" max="9447" width="12.28515625" customWidth="1"/>
    <col min="9448" max="9448" width="10.85546875" customWidth="1"/>
    <col min="9449" max="9449" width="12" customWidth="1"/>
    <col min="9450" max="9450" width="10.140625" customWidth="1"/>
    <col min="9698" max="9698" width="6.85546875" customWidth="1"/>
    <col min="9699" max="9699" width="6.7109375" customWidth="1"/>
    <col min="9700" max="9700" width="7.85546875" customWidth="1"/>
    <col min="9701" max="9701" width="6.5703125" customWidth="1"/>
    <col min="9702" max="9702" width="59.85546875" customWidth="1"/>
    <col min="9703" max="9703" width="12.28515625" customWidth="1"/>
    <col min="9704" max="9704" width="10.85546875" customWidth="1"/>
    <col min="9705" max="9705" width="12" customWidth="1"/>
    <col min="9706" max="9706" width="10.140625" customWidth="1"/>
    <col min="9954" max="9954" width="6.85546875" customWidth="1"/>
    <col min="9955" max="9955" width="6.7109375" customWidth="1"/>
    <col min="9956" max="9956" width="7.85546875" customWidth="1"/>
    <col min="9957" max="9957" width="6.5703125" customWidth="1"/>
    <col min="9958" max="9958" width="59.85546875" customWidth="1"/>
    <col min="9959" max="9959" width="12.28515625" customWidth="1"/>
    <col min="9960" max="9960" width="10.85546875" customWidth="1"/>
    <col min="9961" max="9961" width="12" customWidth="1"/>
    <col min="9962" max="9962" width="10.140625" customWidth="1"/>
    <col min="10210" max="10210" width="6.85546875" customWidth="1"/>
    <col min="10211" max="10211" width="6.7109375" customWidth="1"/>
    <col min="10212" max="10212" width="7.85546875" customWidth="1"/>
    <col min="10213" max="10213" width="6.5703125" customWidth="1"/>
    <col min="10214" max="10214" width="59.85546875" customWidth="1"/>
    <col min="10215" max="10215" width="12.28515625" customWidth="1"/>
    <col min="10216" max="10216" width="10.85546875" customWidth="1"/>
    <col min="10217" max="10217" width="12" customWidth="1"/>
    <col min="10218" max="10218" width="10.140625" customWidth="1"/>
    <col min="10466" max="10466" width="6.85546875" customWidth="1"/>
    <col min="10467" max="10467" width="6.7109375" customWidth="1"/>
    <col min="10468" max="10468" width="7.85546875" customWidth="1"/>
    <col min="10469" max="10469" width="6.5703125" customWidth="1"/>
    <col min="10470" max="10470" width="59.85546875" customWidth="1"/>
    <col min="10471" max="10471" width="12.28515625" customWidth="1"/>
    <col min="10472" max="10472" width="10.85546875" customWidth="1"/>
    <col min="10473" max="10473" width="12" customWidth="1"/>
    <col min="10474" max="10474" width="10.140625" customWidth="1"/>
    <col min="10722" max="10722" width="6.85546875" customWidth="1"/>
    <col min="10723" max="10723" width="6.7109375" customWidth="1"/>
    <col min="10724" max="10724" width="7.85546875" customWidth="1"/>
    <col min="10725" max="10725" width="6.5703125" customWidth="1"/>
    <col min="10726" max="10726" width="59.85546875" customWidth="1"/>
    <col min="10727" max="10727" width="12.28515625" customWidth="1"/>
    <col min="10728" max="10728" width="10.85546875" customWidth="1"/>
    <col min="10729" max="10729" width="12" customWidth="1"/>
    <col min="10730" max="10730" width="10.140625" customWidth="1"/>
    <col min="10978" max="10978" width="6.85546875" customWidth="1"/>
    <col min="10979" max="10979" width="6.7109375" customWidth="1"/>
    <col min="10980" max="10980" width="7.85546875" customWidth="1"/>
    <col min="10981" max="10981" width="6.5703125" customWidth="1"/>
    <col min="10982" max="10982" width="59.85546875" customWidth="1"/>
    <col min="10983" max="10983" width="12.28515625" customWidth="1"/>
    <col min="10984" max="10984" width="10.85546875" customWidth="1"/>
    <col min="10985" max="10985" width="12" customWidth="1"/>
    <col min="10986" max="10986" width="10.140625" customWidth="1"/>
    <col min="11234" max="11234" width="6.85546875" customWidth="1"/>
    <col min="11235" max="11235" width="6.7109375" customWidth="1"/>
    <col min="11236" max="11236" width="7.85546875" customWidth="1"/>
    <col min="11237" max="11237" width="6.5703125" customWidth="1"/>
    <col min="11238" max="11238" width="59.85546875" customWidth="1"/>
    <col min="11239" max="11239" width="12.28515625" customWidth="1"/>
    <col min="11240" max="11240" width="10.85546875" customWidth="1"/>
    <col min="11241" max="11241" width="12" customWidth="1"/>
    <col min="11242" max="11242" width="10.140625" customWidth="1"/>
    <col min="11490" max="11490" width="6.85546875" customWidth="1"/>
    <col min="11491" max="11491" width="6.7109375" customWidth="1"/>
    <col min="11492" max="11492" width="7.85546875" customWidth="1"/>
    <col min="11493" max="11493" width="6.5703125" customWidth="1"/>
    <col min="11494" max="11494" width="59.85546875" customWidth="1"/>
    <col min="11495" max="11495" width="12.28515625" customWidth="1"/>
    <col min="11496" max="11496" width="10.85546875" customWidth="1"/>
    <col min="11497" max="11497" width="12" customWidth="1"/>
    <col min="11498" max="11498" width="10.140625" customWidth="1"/>
    <col min="11746" max="11746" width="6.85546875" customWidth="1"/>
    <col min="11747" max="11747" width="6.7109375" customWidth="1"/>
    <col min="11748" max="11748" width="7.85546875" customWidth="1"/>
    <col min="11749" max="11749" width="6.5703125" customWidth="1"/>
    <col min="11750" max="11750" width="59.85546875" customWidth="1"/>
    <col min="11751" max="11751" width="12.28515625" customWidth="1"/>
    <col min="11752" max="11752" width="10.85546875" customWidth="1"/>
    <col min="11753" max="11753" width="12" customWidth="1"/>
    <col min="11754" max="11754" width="10.140625" customWidth="1"/>
    <col min="12002" max="12002" width="6.85546875" customWidth="1"/>
    <col min="12003" max="12003" width="6.7109375" customWidth="1"/>
    <col min="12004" max="12004" width="7.85546875" customWidth="1"/>
    <col min="12005" max="12005" width="6.5703125" customWidth="1"/>
    <col min="12006" max="12006" width="59.85546875" customWidth="1"/>
    <col min="12007" max="12007" width="12.28515625" customWidth="1"/>
    <col min="12008" max="12008" width="10.85546875" customWidth="1"/>
    <col min="12009" max="12009" width="12" customWidth="1"/>
    <col min="12010" max="12010" width="10.140625" customWidth="1"/>
    <col min="12258" max="12258" width="6.85546875" customWidth="1"/>
    <col min="12259" max="12259" width="6.7109375" customWidth="1"/>
    <col min="12260" max="12260" width="7.85546875" customWidth="1"/>
    <col min="12261" max="12261" width="6.5703125" customWidth="1"/>
    <col min="12262" max="12262" width="59.85546875" customWidth="1"/>
    <col min="12263" max="12263" width="12.28515625" customWidth="1"/>
    <col min="12264" max="12264" width="10.85546875" customWidth="1"/>
    <col min="12265" max="12265" width="12" customWidth="1"/>
    <col min="12266" max="12266" width="10.140625" customWidth="1"/>
    <col min="12514" max="12514" width="6.85546875" customWidth="1"/>
    <col min="12515" max="12515" width="6.7109375" customWidth="1"/>
    <col min="12516" max="12516" width="7.85546875" customWidth="1"/>
    <col min="12517" max="12517" width="6.5703125" customWidth="1"/>
    <col min="12518" max="12518" width="59.85546875" customWidth="1"/>
    <col min="12519" max="12519" width="12.28515625" customWidth="1"/>
    <col min="12520" max="12520" width="10.85546875" customWidth="1"/>
    <col min="12521" max="12521" width="12" customWidth="1"/>
    <col min="12522" max="12522" width="10.140625" customWidth="1"/>
    <col min="12770" max="12770" width="6.85546875" customWidth="1"/>
    <col min="12771" max="12771" width="6.7109375" customWidth="1"/>
    <col min="12772" max="12772" width="7.85546875" customWidth="1"/>
    <col min="12773" max="12773" width="6.5703125" customWidth="1"/>
    <col min="12774" max="12774" width="59.85546875" customWidth="1"/>
    <col min="12775" max="12775" width="12.28515625" customWidth="1"/>
    <col min="12776" max="12776" width="10.85546875" customWidth="1"/>
    <col min="12777" max="12777" width="12" customWidth="1"/>
    <col min="12778" max="12778" width="10.140625" customWidth="1"/>
    <col min="13026" max="13026" width="6.85546875" customWidth="1"/>
    <col min="13027" max="13027" width="6.7109375" customWidth="1"/>
    <col min="13028" max="13028" width="7.85546875" customWidth="1"/>
    <col min="13029" max="13029" width="6.5703125" customWidth="1"/>
    <col min="13030" max="13030" width="59.85546875" customWidth="1"/>
    <col min="13031" max="13031" width="12.28515625" customWidth="1"/>
    <col min="13032" max="13032" width="10.85546875" customWidth="1"/>
    <col min="13033" max="13033" width="12" customWidth="1"/>
    <col min="13034" max="13034" width="10.140625" customWidth="1"/>
    <col min="13282" max="13282" width="6.85546875" customWidth="1"/>
    <col min="13283" max="13283" width="6.7109375" customWidth="1"/>
    <col min="13284" max="13284" width="7.85546875" customWidth="1"/>
    <col min="13285" max="13285" width="6.5703125" customWidth="1"/>
    <col min="13286" max="13286" width="59.85546875" customWidth="1"/>
    <col min="13287" max="13287" width="12.28515625" customWidth="1"/>
    <col min="13288" max="13288" width="10.85546875" customWidth="1"/>
    <col min="13289" max="13289" width="12" customWidth="1"/>
    <col min="13290" max="13290" width="10.140625" customWidth="1"/>
    <col min="13538" max="13538" width="6.85546875" customWidth="1"/>
    <col min="13539" max="13539" width="6.7109375" customWidth="1"/>
    <col min="13540" max="13540" width="7.85546875" customWidth="1"/>
    <col min="13541" max="13541" width="6.5703125" customWidth="1"/>
    <col min="13542" max="13542" width="59.85546875" customWidth="1"/>
    <col min="13543" max="13543" width="12.28515625" customWidth="1"/>
    <col min="13544" max="13544" width="10.85546875" customWidth="1"/>
    <col min="13545" max="13545" width="12" customWidth="1"/>
    <col min="13546" max="13546" width="10.140625" customWidth="1"/>
    <col min="13794" max="13794" width="6.85546875" customWidth="1"/>
    <col min="13795" max="13795" width="6.7109375" customWidth="1"/>
    <col min="13796" max="13796" width="7.85546875" customWidth="1"/>
    <col min="13797" max="13797" width="6.5703125" customWidth="1"/>
    <col min="13798" max="13798" width="59.85546875" customWidth="1"/>
    <col min="13799" max="13799" width="12.28515625" customWidth="1"/>
    <col min="13800" max="13800" width="10.85546875" customWidth="1"/>
    <col min="13801" max="13801" width="12" customWidth="1"/>
    <col min="13802" max="13802" width="10.140625" customWidth="1"/>
    <col min="14050" max="14050" width="6.85546875" customWidth="1"/>
    <col min="14051" max="14051" width="6.7109375" customWidth="1"/>
    <col min="14052" max="14052" width="7.85546875" customWidth="1"/>
    <col min="14053" max="14053" width="6.5703125" customWidth="1"/>
    <col min="14054" max="14054" width="59.85546875" customWidth="1"/>
    <col min="14055" max="14055" width="12.28515625" customWidth="1"/>
    <col min="14056" max="14056" width="10.85546875" customWidth="1"/>
    <col min="14057" max="14057" width="12" customWidth="1"/>
    <col min="14058" max="14058" width="10.140625" customWidth="1"/>
    <col min="14306" max="14306" width="6.85546875" customWidth="1"/>
    <col min="14307" max="14307" width="6.7109375" customWidth="1"/>
    <col min="14308" max="14308" width="7.85546875" customWidth="1"/>
    <col min="14309" max="14309" width="6.5703125" customWidth="1"/>
    <col min="14310" max="14310" width="59.85546875" customWidth="1"/>
    <col min="14311" max="14311" width="12.28515625" customWidth="1"/>
    <col min="14312" max="14312" width="10.85546875" customWidth="1"/>
    <col min="14313" max="14313" width="12" customWidth="1"/>
    <col min="14314" max="14314" width="10.140625" customWidth="1"/>
    <col min="14562" max="14562" width="6.85546875" customWidth="1"/>
    <col min="14563" max="14563" width="6.7109375" customWidth="1"/>
    <col min="14564" max="14564" width="7.85546875" customWidth="1"/>
    <col min="14565" max="14565" width="6.5703125" customWidth="1"/>
    <col min="14566" max="14566" width="59.85546875" customWidth="1"/>
    <col min="14567" max="14567" width="12.28515625" customWidth="1"/>
    <col min="14568" max="14568" width="10.85546875" customWidth="1"/>
    <col min="14569" max="14569" width="12" customWidth="1"/>
    <col min="14570" max="14570" width="10.140625" customWidth="1"/>
    <col min="14818" max="14818" width="6.85546875" customWidth="1"/>
    <col min="14819" max="14819" width="6.7109375" customWidth="1"/>
    <col min="14820" max="14820" width="7.85546875" customWidth="1"/>
    <col min="14821" max="14821" width="6.5703125" customWidth="1"/>
    <col min="14822" max="14822" width="59.85546875" customWidth="1"/>
    <col min="14823" max="14823" width="12.28515625" customWidth="1"/>
    <col min="14824" max="14824" width="10.85546875" customWidth="1"/>
    <col min="14825" max="14825" width="12" customWidth="1"/>
    <col min="14826" max="14826" width="10.140625" customWidth="1"/>
    <col min="15074" max="15074" width="6.85546875" customWidth="1"/>
    <col min="15075" max="15075" width="6.7109375" customWidth="1"/>
    <col min="15076" max="15076" width="7.85546875" customWidth="1"/>
    <col min="15077" max="15077" width="6.5703125" customWidth="1"/>
    <col min="15078" max="15078" width="59.85546875" customWidth="1"/>
    <col min="15079" max="15079" width="12.28515625" customWidth="1"/>
    <col min="15080" max="15080" width="10.85546875" customWidth="1"/>
    <col min="15081" max="15081" width="12" customWidth="1"/>
    <col min="15082" max="15082" width="10.140625" customWidth="1"/>
    <col min="15330" max="15330" width="6.85546875" customWidth="1"/>
    <col min="15331" max="15331" width="6.7109375" customWidth="1"/>
    <col min="15332" max="15332" width="7.85546875" customWidth="1"/>
    <col min="15333" max="15333" width="6.5703125" customWidth="1"/>
    <col min="15334" max="15334" width="59.85546875" customWidth="1"/>
    <col min="15335" max="15335" width="12.28515625" customWidth="1"/>
    <col min="15336" max="15336" width="10.85546875" customWidth="1"/>
    <col min="15337" max="15337" width="12" customWidth="1"/>
    <col min="15338" max="15338" width="10.140625" customWidth="1"/>
    <col min="15586" max="15586" width="6.85546875" customWidth="1"/>
    <col min="15587" max="15587" width="6.7109375" customWidth="1"/>
    <col min="15588" max="15588" width="7.85546875" customWidth="1"/>
    <col min="15589" max="15589" width="6.5703125" customWidth="1"/>
    <col min="15590" max="15590" width="59.85546875" customWidth="1"/>
    <col min="15591" max="15591" width="12.28515625" customWidth="1"/>
    <col min="15592" max="15592" width="10.85546875" customWidth="1"/>
    <col min="15593" max="15593" width="12" customWidth="1"/>
    <col min="15594" max="15594" width="10.140625" customWidth="1"/>
    <col min="15842" max="15842" width="6.85546875" customWidth="1"/>
    <col min="15843" max="15843" width="6.7109375" customWidth="1"/>
    <col min="15844" max="15844" width="7.85546875" customWidth="1"/>
    <col min="15845" max="15845" width="6.5703125" customWidth="1"/>
    <col min="15846" max="15846" width="59.85546875" customWidth="1"/>
    <col min="15847" max="15847" width="12.28515625" customWidth="1"/>
    <col min="15848" max="15848" width="10.85546875" customWidth="1"/>
    <col min="15849" max="15849" width="12" customWidth="1"/>
    <col min="15850" max="15850" width="10.140625" customWidth="1"/>
    <col min="16098" max="16098" width="6.85546875" customWidth="1"/>
    <col min="16099" max="16099" width="6.7109375" customWidth="1"/>
    <col min="16100" max="16100" width="7.85546875" customWidth="1"/>
    <col min="16101" max="16101" width="6.5703125" customWidth="1"/>
    <col min="16102" max="16102" width="59.85546875" customWidth="1"/>
    <col min="16103" max="16103" width="12.28515625" customWidth="1"/>
    <col min="16104" max="16104" width="10.85546875" customWidth="1"/>
    <col min="16105" max="16105" width="12" customWidth="1"/>
    <col min="16106" max="16106" width="10.140625" customWidth="1"/>
  </cols>
  <sheetData>
    <row r="3" spans="1:8" s="5" customFormat="1" ht="12.75">
      <c r="A3" s="1" t="s">
        <v>0</v>
      </c>
      <c r="B3" s="2"/>
      <c r="C3" s="2"/>
      <c r="D3" s="3"/>
      <c r="E3" s="4" t="s">
        <v>1</v>
      </c>
      <c r="F3" s="62"/>
      <c r="G3" s="62"/>
      <c r="H3" s="62"/>
    </row>
    <row r="4" spans="1:8" s="5" customFormat="1" ht="66" customHeight="1">
      <c r="A4" s="6" t="s">
        <v>2</v>
      </c>
      <c r="B4" s="6" t="s">
        <v>3</v>
      </c>
      <c r="C4" s="6" t="s">
        <v>4</v>
      </c>
      <c r="D4" s="7" t="s">
        <v>5</v>
      </c>
      <c r="E4" s="8"/>
      <c r="F4" s="63" t="s">
        <v>453</v>
      </c>
      <c r="G4" s="87" t="s">
        <v>468</v>
      </c>
      <c r="H4" s="87" t="s">
        <v>521</v>
      </c>
    </row>
    <row r="5" spans="1:8" s="5" customFormat="1" ht="12.75">
      <c r="A5" s="9" t="s">
        <v>6</v>
      </c>
      <c r="B5" s="9" t="s">
        <v>6</v>
      </c>
      <c r="C5" s="9"/>
      <c r="D5" s="7" t="s">
        <v>7</v>
      </c>
      <c r="E5" s="10"/>
      <c r="F5" s="64"/>
      <c r="G5" s="64"/>
      <c r="H5" s="64"/>
    </row>
    <row r="6" spans="1:8" s="13" customFormat="1" ht="12.7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12">
        <v>6</v>
      </c>
      <c r="G6" s="12">
        <v>7</v>
      </c>
      <c r="H6" s="12">
        <v>8</v>
      </c>
    </row>
    <row r="7" spans="1:8" s="17" customFormat="1" ht="12.75">
      <c r="A7" s="11"/>
      <c r="B7" s="14"/>
      <c r="C7" s="14"/>
      <c r="D7" s="15"/>
      <c r="E7" s="16" t="s">
        <v>8</v>
      </c>
      <c r="F7" s="65"/>
      <c r="G7" s="65"/>
      <c r="H7" s="65"/>
    </row>
    <row r="8" spans="1:8" s="21" customFormat="1" ht="13.5">
      <c r="A8" s="18">
        <v>710000</v>
      </c>
      <c r="B8" s="18"/>
      <c r="C8" s="18"/>
      <c r="D8" s="19">
        <v>1</v>
      </c>
      <c r="E8" s="20" t="s">
        <v>9</v>
      </c>
      <c r="F8" s="66">
        <f t="shared" ref="F8" si="0">SUM(F9+F19+F27)</f>
        <v>10185000</v>
      </c>
      <c r="G8" s="66">
        <f t="shared" ref="G8" si="1">SUM(G9+G19+G27)</f>
        <v>11044000</v>
      </c>
      <c r="H8" s="66">
        <f t="shared" ref="H8:H39" si="2">(G8/F8)*100</f>
        <v>108.43397152675503</v>
      </c>
    </row>
    <row r="9" spans="1:8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67">
        <f t="shared" ref="F9" si="3">SUM(F10+F14+F16)</f>
        <v>2270000</v>
      </c>
      <c r="G9" s="67">
        <f t="shared" ref="G9" si="4">SUM(G10+G14+G16)</f>
        <v>1870000</v>
      </c>
      <c r="H9" s="66">
        <f t="shared" si="2"/>
        <v>82.378854625550659</v>
      </c>
    </row>
    <row r="10" spans="1:8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68">
        <f t="shared" ref="F10" si="5">SUM(F11+F12+F13)</f>
        <v>360000</v>
      </c>
      <c r="G10" s="68">
        <f t="shared" ref="G10" si="6">SUM(G11+G12+G13)</f>
        <v>370000</v>
      </c>
      <c r="H10" s="66">
        <f t="shared" si="2"/>
        <v>102.77777777777777</v>
      </c>
    </row>
    <row r="11" spans="1:8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69">
        <v>50000</v>
      </c>
      <c r="G11" s="69">
        <v>50000</v>
      </c>
      <c r="H11" s="66">
        <f t="shared" si="2"/>
        <v>100</v>
      </c>
    </row>
    <row r="12" spans="1:8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69">
        <v>60000</v>
      </c>
      <c r="G12" s="69">
        <v>70000</v>
      </c>
      <c r="H12" s="66">
        <f t="shared" si="2"/>
        <v>116.66666666666667</v>
      </c>
    </row>
    <row r="13" spans="1:8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69">
        <v>250000</v>
      </c>
      <c r="G13" s="69">
        <v>250000</v>
      </c>
      <c r="H13" s="66">
        <f t="shared" si="2"/>
        <v>100</v>
      </c>
    </row>
    <row r="14" spans="1:8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67">
        <f t="shared" ref="F14:G14" si="7">SUM(F15)</f>
        <v>40000</v>
      </c>
      <c r="G14" s="67">
        <f t="shared" si="7"/>
        <v>50000</v>
      </c>
      <c r="H14" s="66">
        <f t="shared" si="2"/>
        <v>125</v>
      </c>
    </row>
    <row r="15" spans="1:8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69">
        <v>40000</v>
      </c>
      <c r="G15" s="69">
        <v>50000</v>
      </c>
      <c r="H15" s="66">
        <f t="shared" si="2"/>
        <v>125</v>
      </c>
    </row>
    <row r="16" spans="1:8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67">
        <f t="shared" ref="F16" si="8">SUM(F17+F18)</f>
        <v>1870000</v>
      </c>
      <c r="G16" s="67">
        <f t="shared" ref="G16" si="9">SUM(G17+G18)</f>
        <v>1450000</v>
      </c>
      <c r="H16" s="66">
        <f t="shared" si="2"/>
        <v>77.54010695187165</v>
      </c>
    </row>
    <row r="17" spans="1:8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69">
        <v>770000</v>
      </c>
      <c r="G17" s="69">
        <v>600000</v>
      </c>
      <c r="H17" s="66">
        <f t="shared" si="2"/>
        <v>77.922077922077932</v>
      </c>
    </row>
    <row r="18" spans="1:8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69">
        <v>1100000</v>
      </c>
      <c r="G18" s="69">
        <v>850000</v>
      </c>
      <c r="H18" s="66">
        <f t="shared" si="2"/>
        <v>77.272727272727266</v>
      </c>
    </row>
    <row r="19" spans="1:8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67">
        <f t="shared" ref="F19:G19" si="10">SUM(F20)</f>
        <v>2600000</v>
      </c>
      <c r="G19" s="67">
        <f t="shared" si="10"/>
        <v>3550000</v>
      </c>
      <c r="H19" s="66">
        <f t="shared" si="2"/>
        <v>136.53846153846155</v>
      </c>
    </row>
    <row r="20" spans="1:8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67">
        <f t="shared" ref="F20" si="11">SUM(F21:F26)</f>
        <v>2600000</v>
      </c>
      <c r="G20" s="67">
        <f t="shared" ref="G20" si="12">SUM(G21:G26)</f>
        <v>3550000</v>
      </c>
      <c r="H20" s="66">
        <f t="shared" si="2"/>
        <v>136.53846153846155</v>
      </c>
    </row>
    <row r="21" spans="1:8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69">
        <v>1940000</v>
      </c>
      <c r="G21" s="69">
        <v>2600000</v>
      </c>
      <c r="H21" s="66">
        <f t="shared" si="2"/>
        <v>134.02061855670101</v>
      </c>
    </row>
    <row r="22" spans="1:8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69">
        <v>230000</v>
      </c>
      <c r="G22" s="69">
        <v>320000</v>
      </c>
      <c r="H22" s="66">
        <f t="shared" si="2"/>
        <v>139.13043478260869</v>
      </c>
    </row>
    <row r="23" spans="1:8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69">
        <v>20000</v>
      </c>
      <c r="G23" s="69">
        <v>40000</v>
      </c>
      <c r="H23" s="66">
        <f t="shared" si="2"/>
        <v>200</v>
      </c>
    </row>
    <row r="24" spans="1:8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69">
        <v>100000</v>
      </c>
      <c r="G24" s="69">
        <v>100000</v>
      </c>
      <c r="H24" s="66">
        <f t="shared" si="2"/>
        <v>100</v>
      </c>
    </row>
    <row r="25" spans="1:8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69">
        <v>140000</v>
      </c>
      <c r="G25" s="69">
        <v>160000</v>
      </c>
      <c r="H25" s="66">
        <f t="shared" si="2"/>
        <v>114.28571428571428</v>
      </c>
    </row>
    <row r="26" spans="1:8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69">
        <v>170000</v>
      </c>
      <c r="G26" s="69">
        <v>330000</v>
      </c>
      <c r="H26" s="66">
        <f t="shared" si="2"/>
        <v>194.11764705882354</v>
      </c>
    </row>
    <row r="27" spans="1:8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67">
        <f>SUM(F30+F32+F28)</f>
        <v>5315000</v>
      </c>
      <c r="G27" s="67">
        <f>SUM(G30+G32+G28)</f>
        <v>5624000</v>
      </c>
      <c r="H27" s="66">
        <f t="shared" si="2"/>
        <v>105.8137347130762</v>
      </c>
    </row>
    <row r="28" spans="1:8" s="25" customFormat="1" ht="13.5">
      <c r="A28" s="22"/>
      <c r="B28" s="22">
        <v>717110</v>
      </c>
      <c r="C28" s="22"/>
      <c r="D28" s="23" t="s">
        <v>47</v>
      </c>
      <c r="E28" s="24" t="s">
        <v>355</v>
      </c>
      <c r="F28" s="67">
        <f t="shared" ref="F28:G30" si="13">SUM(F29)</f>
        <v>170000</v>
      </c>
      <c r="G28" s="67">
        <f t="shared" si="13"/>
        <v>170000</v>
      </c>
      <c r="H28" s="66">
        <f t="shared" si="2"/>
        <v>100</v>
      </c>
    </row>
    <row r="29" spans="1:8" s="29" customFormat="1" ht="13.5">
      <c r="A29" s="26"/>
      <c r="B29" s="26"/>
      <c r="C29" s="26">
        <v>717114</v>
      </c>
      <c r="D29" s="27" t="s">
        <v>49</v>
      </c>
      <c r="E29" s="28" t="s">
        <v>355</v>
      </c>
      <c r="F29" s="69">
        <v>170000</v>
      </c>
      <c r="G29" s="69">
        <v>170000</v>
      </c>
      <c r="H29" s="66">
        <f t="shared" si="2"/>
        <v>100</v>
      </c>
    </row>
    <row r="30" spans="1:8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67">
        <f t="shared" si="13"/>
        <v>470000</v>
      </c>
      <c r="G30" s="67">
        <f t="shared" si="13"/>
        <v>470000</v>
      </c>
      <c r="H30" s="66">
        <f t="shared" si="2"/>
        <v>100</v>
      </c>
    </row>
    <row r="31" spans="1:8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69">
        <v>470000</v>
      </c>
      <c r="G31" s="69">
        <v>470000</v>
      </c>
      <c r="H31" s="66">
        <f t="shared" si="2"/>
        <v>100</v>
      </c>
    </row>
    <row r="32" spans="1:8" s="25" customFormat="1" ht="13.5">
      <c r="A32" s="22"/>
      <c r="B32" s="22">
        <v>717140</v>
      </c>
      <c r="C32" s="22"/>
      <c r="D32" s="23" t="s">
        <v>269</v>
      </c>
      <c r="E32" s="24" t="s">
        <v>51</v>
      </c>
      <c r="F32" s="67">
        <f t="shared" ref="F32:G32" si="14">SUM(F33)</f>
        <v>4675000</v>
      </c>
      <c r="G32" s="67">
        <f t="shared" si="14"/>
        <v>4984000</v>
      </c>
      <c r="H32" s="66">
        <f t="shared" si="2"/>
        <v>106.6096256684492</v>
      </c>
    </row>
    <row r="33" spans="1:8" s="29" customFormat="1" ht="13.5">
      <c r="A33" s="26"/>
      <c r="B33" s="26"/>
      <c r="C33" s="26">
        <v>717141</v>
      </c>
      <c r="D33" s="27" t="s">
        <v>354</v>
      </c>
      <c r="E33" s="28" t="s">
        <v>51</v>
      </c>
      <c r="F33" s="69">
        <v>4675000</v>
      </c>
      <c r="G33" s="69">
        <v>4984000</v>
      </c>
      <c r="H33" s="66">
        <f t="shared" si="2"/>
        <v>106.6096256684492</v>
      </c>
    </row>
    <row r="34" spans="1:8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67">
        <f>SUM(F35+F45+F50+F53+F56+F70+F86+F90+F94)</f>
        <v>7284279</v>
      </c>
      <c r="G34" s="67">
        <f>SUM(G35+G45+G50+G53+G56+G70+G86+G90+G94)</f>
        <v>6272000</v>
      </c>
      <c r="H34" s="66">
        <f t="shared" si="2"/>
        <v>86.103236847462867</v>
      </c>
    </row>
    <row r="35" spans="1:8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67">
        <f>SUM(F36+F38+F43)</f>
        <v>1095000</v>
      </c>
      <c r="G35" s="67">
        <f>SUM(G36+G38+G43)</f>
        <v>810000</v>
      </c>
      <c r="H35" s="66">
        <f t="shared" si="2"/>
        <v>73.972602739726028</v>
      </c>
    </row>
    <row r="36" spans="1:8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67">
        <f t="shared" ref="F36:G36" si="15">SUM(F37)</f>
        <v>15000</v>
      </c>
      <c r="G36" s="67">
        <f t="shared" si="15"/>
        <v>10000</v>
      </c>
      <c r="H36" s="66">
        <f t="shared" si="2"/>
        <v>66.666666666666657</v>
      </c>
    </row>
    <row r="37" spans="1:8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69">
        <v>15000</v>
      </c>
      <c r="G37" s="69">
        <v>10000</v>
      </c>
      <c r="H37" s="66">
        <f t="shared" si="2"/>
        <v>66.666666666666657</v>
      </c>
    </row>
    <row r="38" spans="1:8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67">
        <f>SUM(F39+F40+F41)</f>
        <v>780000</v>
      </c>
      <c r="G38" s="67">
        <f>SUM(G39+G40+G41)</f>
        <v>500000</v>
      </c>
      <c r="H38" s="66">
        <f t="shared" si="2"/>
        <v>64.102564102564102</v>
      </c>
    </row>
    <row r="39" spans="1:8" s="29" customFormat="1" ht="13.5">
      <c r="A39" s="26"/>
      <c r="B39" s="26"/>
      <c r="C39" s="26">
        <v>721121</v>
      </c>
      <c r="D39" s="27" t="s">
        <v>62</v>
      </c>
      <c r="E39" s="28" t="s">
        <v>422</v>
      </c>
      <c r="F39" s="69">
        <v>100000</v>
      </c>
      <c r="G39" s="69">
        <v>100000</v>
      </c>
      <c r="H39" s="66">
        <f t="shared" si="2"/>
        <v>100</v>
      </c>
    </row>
    <row r="40" spans="1:8" s="29" customFormat="1" ht="13.5">
      <c r="A40" s="26"/>
      <c r="B40" s="26"/>
      <c r="C40" s="26">
        <v>721122</v>
      </c>
      <c r="D40" s="27" t="s">
        <v>63</v>
      </c>
      <c r="E40" s="28" t="s">
        <v>64</v>
      </c>
      <c r="F40" s="69">
        <v>450000</v>
      </c>
      <c r="G40" s="69">
        <v>250000</v>
      </c>
      <c r="H40" s="66">
        <f t="shared" ref="H40:H71" si="16">(G40/F40)*100</f>
        <v>55.555555555555557</v>
      </c>
    </row>
    <row r="41" spans="1:8" s="29" customFormat="1" ht="13.5">
      <c r="A41" s="26"/>
      <c r="B41" s="26"/>
      <c r="C41" s="26">
        <v>721124</v>
      </c>
      <c r="D41" s="27" t="s">
        <v>65</v>
      </c>
      <c r="E41" s="28" t="s">
        <v>66</v>
      </c>
      <c r="F41" s="69">
        <v>230000</v>
      </c>
      <c r="G41" s="69">
        <v>150000</v>
      </c>
      <c r="H41" s="66">
        <f t="shared" si="16"/>
        <v>65.217391304347828</v>
      </c>
    </row>
    <row r="42" spans="1:8" s="29" customFormat="1" ht="13.5" hidden="1">
      <c r="A42" s="26"/>
      <c r="B42" s="26"/>
      <c r="C42" s="26">
        <v>721124</v>
      </c>
      <c r="D42" s="27" t="s">
        <v>65</v>
      </c>
      <c r="E42" s="28" t="s">
        <v>67</v>
      </c>
      <c r="F42" s="69">
        <v>0</v>
      </c>
      <c r="G42" s="69">
        <v>0</v>
      </c>
      <c r="H42" s="66" t="e">
        <f t="shared" si="16"/>
        <v>#DIV/0!</v>
      </c>
    </row>
    <row r="43" spans="1:8" s="25" customFormat="1" ht="13.5">
      <c r="A43" s="22"/>
      <c r="B43" s="22">
        <v>721190</v>
      </c>
      <c r="C43" s="22"/>
      <c r="D43" s="23" t="s">
        <v>68</v>
      </c>
      <c r="E43" s="24" t="s">
        <v>69</v>
      </c>
      <c r="F43" s="67">
        <f t="shared" ref="F43:G43" si="17">SUM(F44)</f>
        <v>300000</v>
      </c>
      <c r="G43" s="67">
        <f t="shared" si="17"/>
        <v>300000</v>
      </c>
      <c r="H43" s="66">
        <f t="shared" si="16"/>
        <v>100</v>
      </c>
    </row>
    <row r="44" spans="1:8" s="29" customFormat="1" ht="13.5">
      <c r="A44" s="26"/>
      <c r="B44" s="26"/>
      <c r="C44" s="26">
        <v>721191</v>
      </c>
      <c r="D44" s="27" t="s">
        <v>70</v>
      </c>
      <c r="E44" s="28" t="s">
        <v>71</v>
      </c>
      <c r="F44" s="69">
        <v>300000</v>
      </c>
      <c r="G44" s="69">
        <v>300000</v>
      </c>
      <c r="H44" s="66">
        <f t="shared" si="16"/>
        <v>100</v>
      </c>
    </row>
    <row r="45" spans="1:8" s="25" customFormat="1" ht="13.5">
      <c r="A45" s="31">
        <v>721200</v>
      </c>
      <c r="B45" s="31"/>
      <c r="C45" s="31"/>
      <c r="D45" s="32" t="s">
        <v>72</v>
      </c>
      <c r="E45" s="33" t="s">
        <v>73</v>
      </c>
      <c r="F45" s="70">
        <f t="shared" ref="F45" si="18">SUM(F46+F48)</f>
        <v>54279</v>
      </c>
      <c r="G45" s="70">
        <f t="shared" ref="G45" si="19">SUM(G46+G48)</f>
        <v>55000</v>
      </c>
      <c r="H45" s="66">
        <f t="shared" si="16"/>
        <v>101.32832218721791</v>
      </c>
    </row>
    <row r="46" spans="1:8" s="25" customFormat="1" ht="13.5">
      <c r="A46" s="22"/>
      <c r="B46" s="22">
        <v>721210</v>
      </c>
      <c r="C46" s="22"/>
      <c r="D46" s="23" t="s">
        <v>74</v>
      </c>
      <c r="E46" s="24" t="s">
        <v>75</v>
      </c>
      <c r="F46" s="67">
        <f t="shared" ref="F46:G46" si="20">SUM(F47)</f>
        <v>4279</v>
      </c>
      <c r="G46" s="67">
        <f t="shared" si="20"/>
        <v>5000</v>
      </c>
      <c r="H46" s="66">
        <f t="shared" si="16"/>
        <v>116.84973124561813</v>
      </c>
    </row>
    <row r="47" spans="1:8" s="29" customFormat="1" ht="13.5">
      <c r="A47" s="26"/>
      <c r="B47" s="26"/>
      <c r="C47" s="26">
        <v>721211</v>
      </c>
      <c r="D47" s="27" t="s">
        <v>76</v>
      </c>
      <c r="E47" s="28" t="s">
        <v>77</v>
      </c>
      <c r="F47" s="69">
        <v>4279</v>
      </c>
      <c r="G47" s="69">
        <v>5000</v>
      </c>
      <c r="H47" s="66">
        <f t="shared" si="16"/>
        <v>116.84973124561813</v>
      </c>
    </row>
    <row r="48" spans="1:8" s="25" customFormat="1" ht="13.5">
      <c r="A48" s="22"/>
      <c r="B48" s="22">
        <v>721230</v>
      </c>
      <c r="C48" s="22"/>
      <c r="D48" s="23" t="s">
        <v>78</v>
      </c>
      <c r="E48" s="24" t="s">
        <v>79</v>
      </c>
      <c r="F48" s="67">
        <f t="shared" ref="F48:G48" si="21">SUM(F49)</f>
        <v>50000</v>
      </c>
      <c r="G48" s="67">
        <f t="shared" si="21"/>
        <v>50000</v>
      </c>
      <c r="H48" s="66">
        <f t="shared" si="16"/>
        <v>100</v>
      </c>
    </row>
    <row r="49" spans="1:8" s="29" customFormat="1" ht="13.5" customHeight="1">
      <c r="A49" s="26"/>
      <c r="B49" s="26"/>
      <c r="C49" s="26">
        <v>721239</v>
      </c>
      <c r="D49" s="27" t="s">
        <v>80</v>
      </c>
      <c r="E49" s="28" t="s">
        <v>81</v>
      </c>
      <c r="F49" s="69">
        <v>50000</v>
      </c>
      <c r="G49" s="69">
        <v>50000</v>
      </c>
      <c r="H49" s="66">
        <f t="shared" si="16"/>
        <v>100</v>
      </c>
    </row>
    <row r="50" spans="1:8" s="25" customFormat="1" ht="13.5">
      <c r="A50" s="22">
        <v>722100</v>
      </c>
      <c r="B50" s="22"/>
      <c r="C50" s="22"/>
      <c r="D50" s="23" t="s">
        <v>82</v>
      </c>
      <c r="E50" s="24" t="s">
        <v>83</v>
      </c>
      <c r="F50" s="67">
        <f t="shared" ref="F50:G51" si="22">SUM(F51)</f>
        <v>250000</v>
      </c>
      <c r="G50" s="67">
        <f t="shared" si="22"/>
        <v>255000</v>
      </c>
      <c r="H50" s="66">
        <f t="shared" si="16"/>
        <v>102</v>
      </c>
    </row>
    <row r="51" spans="1:8" s="25" customFormat="1" ht="13.5">
      <c r="A51" s="22"/>
      <c r="B51" s="22">
        <v>722130</v>
      </c>
      <c r="C51" s="22"/>
      <c r="D51" s="23" t="s">
        <v>84</v>
      </c>
      <c r="E51" s="24" t="s">
        <v>85</v>
      </c>
      <c r="F51" s="67">
        <f t="shared" si="22"/>
        <v>250000</v>
      </c>
      <c r="G51" s="67">
        <f t="shared" si="22"/>
        <v>255000</v>
      </c>
      <c r="H51" s="66">
        <f t="shared" si="16"/>
        <v>102</v>
      </c>
    </row>
    <row r="52" spans="1:8" s="29" customFormat="1" ht="13.5">
      <c r="A52" s="34"/>
      <c r="B52" s="34"/>
      <c r="C52" s="34">
        <v>722131</v>
      </c>
      <c r="D52" s="35" t="s">
        <v>86</v>
      </c>
      <c r="E52" s="36" t="s">
        <v>87</v>
      </c>
      <c r="F52" s="71">
        <v>250000</v>
      </c>
      <c r="G52" s="71">
        <v>255000</v>
      </c>
      <c r="H52" s="66">
        <f t="shared" si="16"/>
        <v>102</v>
      </c>
    </row>
    <row r="53" spans="1:8" s="25" customFormat="1" ht="13.5">
      <c r="A53" s="22">
        <v>722300</v>
      </c>
      <c r="B53" s="22"/>
      <c r="C53" s="22"/>
      <c r="D53" s="23" t="s">
        <v>88</v>
      </c>
      <c r="E53" s="24" t="s">
        <v>89</v>
      </c>
      <c r="F53" s="67">
        <f t="shared" ref="F53:G54" si="23">SUM(F54)</f>
        <v>600000</v>
      </c>
      <c r="G53" s="67">
        <f t="shared" si="23"/>
        <v>400000</v>
      </c>
      <c r="H53" s="66">
        <f t="shared" si="16"/>
        <v>66.666666666666657</v>
      </c>
    </row>
    <row r="54" spans="1:8" s="25" customFormat="1" ht="13.5">
      <c r="A54" s="22"/>
      <c r="B54" s="22">
        <v>722320</v>
      </c>
      <c r="C54" s="22"/>
      <c r="D54" s="23" t="s">
        <v>90</v>
      </c>
      <c r="E54" s="24" t="s">
        <v>91</v>
      </c>
      <c r="F54" s="67">
        <f t="shared" si="23"/>
        <v>600000</v>
      </c>
      <c r="G54" s="67">
        <f t="shared" si="23"/>
        <v>400000</v>
      </c>
      <c r="H54" s="66">
        <f t="shared" si="16"/>
        <v>66.666666666666657</v>
      </c>
    </row>
    <row r="55" spans="1:8" s="29" customFormat="1" ht="13.5">
      <c r="A55" s="26"/>
      <c r="B55" s="26"/>
      <c r="C55" s="26">
        <v>722322</v>
      </c>
      <c r="D55" s="27" t="s">
        <v>92</v>
      </c>
      <c r="E55" s="28" t="s">
        <v>93</v>
      </c>
      <c r="F55" s="69">
        <v>600000</v>
      </c>
      <c r="G55" s="69">
        <v>400000</v>
      </c>
      <c r="H55" s="66">
        <f t="shared" si="16"/>
        <v>66.666666666666657</v>
      </c>
    </row>
    <row r="56" spans="1:8" s="25" customFormat="1" ht="13.5">
      <c r="A56" s="22">
        <v>722400</v>
      </c>
      <c r="B56" s="22"/>
      <c r="C56" s="22"/>
      <c r="D56" s="23" t="s">
        <v>94</v>
      </c>
      <c r="E56" s="24" t="s">
        <v>95</v>
      </c>
      <c r="F56" s="67">
        <f t="shared" ref="F56" si="24">SUM(F57+F63+F65+F67)</f>
        <v>2035000</v>
      </c>
      <c r="G56" s="67">
        <f t="shared" ref="G56" si="25">SUM(G57+G63+G65+G67)</f>
        <v>1704000</v>
      </c>
      <c r="H56" s="66">
        <f t="shared" si="16"/>
        <v>83.734643734643726</v>
      </c>
    </row>
    <row r="57" spans="1:8" s="25" customFormat="1" ht="13.5">
      <c r="A57" s="22"/>
      <c r="B57" s="22">
        <v>722430</v>
      </c>
      <c r="C57" s="22"/>
      <c r="D57" s="23" t="s">
        <v>96</v>
      </c>
      <c r="E57" s="24" t="s">
        <v>97</v>
      </c>
      <c r="F57" s="67">
        <f t="shared" ref="F57" si="26">SUM(F58:F62)</f>
        <v>1830000</v>
      </c>
      <c r="G57" s="67">
        <f t="shared" ref="G57" si="27">SUM(G58:G62)</f>
        <v>1474000</v>
      </c>
      <c r="H57" s="66">
        <f t="shared" si="16"/>
        <v>80.546448087431699</v>
      </c>
    </row>
    <row r="58" spans="1:8" s="29" customFormat="1" ht="13.5">
      <c r="A58" s="26"/>
      <c r="B58" s="26"/>
      <c r="C58" s="26">
        <v>722432</v>
      </c>
      <c r="D58" s="27" t="s">
        <v>98</v>
      </c>
      <c r="E58" s="28" t="s">
        <v>316</v>
      </c>
      <c r="F58" s="69">
        <v>330000</v>
      </c>
      <c r="G58" s="69">
        <v>224000</v>
      </c>
      <c r="H58" s="66">
        <f t="shared" si="16"/>
        <v>67.87878787878789</v>
      </c>
    </row>
    <row r="59" spans="1:8" s="29" customFormat="1" ht="13.5">
      <c r="A59" s="26"/>
      <c r="B59" s="26"/>
      <c r="C59" s="26">
        <v>722433</v>
      </c>
      <c r="D59" s="27" t="s">
        <v>99</v>
      </c>
      <c r="E59" s="28" t="s">
        <v>100</v>
      </c>
      <c r="F59" s="69">
        <v>300000</v>
      </c>
      <c r="G59" s="69">
        <v>200000</v>
      </c>
      <c r="H59" s="66">
        <f t="shared" si="16"/>
        <v>66.666666666666657</v>
      </c>
    </row>
    <row r="60" spans="1:8" s="29" customFormat="1" ht="13.5">
      <c r="A60" s="26"/>
      <c r="B60" s="26"/>
      <c r="C60" s="26">
        <v>722434</v>
      </c>
      <c r="D60" s="27" t="s">
        <v>101</v>
      </c>
      <c r="E60" s="28" t="s">
        <v>102</v>
      </c>
      <c r="F60" s="69">
        <v>200000</v>
      </c>
      <c r="G60" s="69">
        <v>50000</v>
      </c>
      <c r="H60" s="66">
        <f t="shared" si="16"/>
        <v>25</v>
      </c>
    </row>
    <row r="61" spans="1:8" s="29" customFormat="1" ht="13.5">
      <c r="A61" s="26"/>
      <c r="B61" s="26"/>
      <c r="C61" s="26">
        <v>722435</v>
      </c>
      <c r="D61" s="27" t="s">
        <v>103</v>
      </c>
      <c r="E61" s="28" t="s">
        <v>104</v>
      </c>
      <c r="F61" s="69">
        <v>1000000</v>
      </c>
      <c r="G61" s="69">
        <v>1000000</v>
      </c>
      <c r="H61" s="66">
        <f t="shared" si="16"/>
        <v>100</v>
      </c>
    </row>
    <row r="62" spans="1:8" s="29" customFormat="1" ht="12" hidden="1" customHeight="1">
      <c r="A62" s="26"/>
      <c r="B62" s="26"/>
      <c r="C62" s="26">
        <v>722437</v>
      </c>
      <c r="D62" s="27" t="s">
        <v>105</v>
      </c>
      <c r="E62" s="28" t="s">
        <v>106</v>
      </c>
      <c r="F62" s="69">
        <v>0</v>
      </c>
      <c r="G62" s="69">
        <v>0</v>
      </c>
      <c r="H62" s="66" t="e">
        <f t="shared" si="16"/>
        <v>#DIV/0!</v>
      </c>
    </row>
    <row r="63" spans="1:8" s="25" customFormat="1" ht="13.5">
      <c r="A63" s="22"/>
      <c r="B63" s="22">
        <v>722440</v>
      </c>
      <c r="C63" s="22"/>
      <c r="D63" s="23" t="s">
        <v>107</v>
      </c>
      <c r="E63" s="24" t="s">
        <v>108</v>
      </c>
      <c r="F63" s="67">
        <f t="shared" ref="F63:G63" si="28">SUM(F64)</f>
        <v>30000</v>
      </c>
      <c r="G63" s="67">
        <f t="shared" si="28"/>
        <v>30000</v>
      </c>
      <c r="H63" s="66">
        <f t="shared" si="16"/>
        <v>100</v>
      </c>
    </row>
    <row r="64" spans="1:8" s="29" customFormat="1" ht="13.5">
      <c r="A64" s="26"/>
      <c r="B64" s="26"/>
      <c r="C64" s="26">
        <v>722442</v>
      </c>
      <c r="D64" s="27" t="s">
        <v>109</v>
      </c>
      <c r="E64" s="28" t="s">
        <v>110</v>
      </c>
      <c r="F64" s="69">
        <v>30000</v>
      </c>
      <c r="G64" s="69">
        <v>30000</v>
      </c>
      <c r="H64" s="66">
        <f t="shared" si="16"/>
        <v>100</v>
      </c>
    </row>
    <row r="65" spans="1:8" s="25" customFormat="1" ht="13.5">
      <c r="A65" s="22"/>
      <c r="B65" s="22">
        <v>722450</v>
      </c>
      <c r="C65" s="22"/>
      <c r="D65" s="23" t="s">
        <v>111</v>
      </c>
      <c r="E65" s="24" t="s">
        <v>112</v>
      </c>
      <c r="F65" s="67">
        <f t="shared" ref="F65:G65" si="29">SUM(F66)</f>
        <v>75000</v>
      </c>
      <c r="G65" s="67">
        <f t="shared" si="29"/>
        <v>100000</v>
      </c>
      <c r="H65" s="66">
        <f t="shared" si="16"/>
        <v>133.33333333333331</v>
      </c>
    </row>
    <row r="66" spans="1:8" s="29" customFormat="1" ht="13.5">
      <c r="A66" s="26"/>
      <c r="B66" s="26"/>
      <c r="C66" s="26">
        <v>722459</v>
      </c>
      <c r="D66" s="27" t="s">
        <v>113</v>
      </c>
      <c r="E66" s="28" t="s">
        <v>114</v>
      </c>
      <c r="F66" s="69">
        <v>75000</v>
      </c>
      <c r="G66" s="69">
        <v>100000</v>
      </c>
      <c r="H66" s="66">
        <f t="shared" si="16"/>
        <v>133.33333333333331</v>
      </c>
    </row>
    <row r="67" spans="1:8" s="25" customFormat="1" ht="13.5">
      <c r="A67" s="22"/>
      <c r="B67" s="22">
        <v>722460</v>
      </c>
      <c r="C67" s="22"/>
      <c r="D67" s="23" t="s">
        <v>115</v>
      </c>
      <c r="E67" s="24" t="s">
        <v>116</v>
      </c>
      <c r="F67" s="67">
        <f t="shared" ref="F67" si="30">SUM(F68+F69)</f>
        <v>100000</v>
      </c>
      <c r="G67" s="67">
        <f t="shared" ref="G67" si="31">SUM(G68+G69)</f>
        <v>100000</v>
      </c>
      <c r="H67" s="66">
        <f t="shared" si="16"/>
        <v>100</v>
      </c>
    </row>
    <row r="68" spans="1:8" s="29" customFormat="1" ht="13.5">
      <c r="A68" s="26"/>
      <c r="B68" s="26"/>
      <c r="C68" s="26">
        <v>722461</v>
      </c>
      <c r="D68" s="27" t="s">
        <v>117</v>
      </c>
      <c r="E68" s="28" t="s">
        <v>118</v>
      </c>
      <c r="F68" s="69">
        <v>30000</v>
      </c>
      <c r="G68" s="69">
        <v>30000</v>
      </c>
      <c r="H68" s="66">
        <f t="shared" si="16"/>
        <v>100</v>
      </c>
    </row>
    <row r="69" spans="1:8" s="29" customFormat="1" ht="13.5">
      <c r="A69" s="26"/>
      <c r="B69" s="26"/>
      <c r="C69" s="26">
        <v>722463</v>
      </c>
      <c r="D69" s="27" t="s">
        <v>119</v>
      </c>
      <c r="E69" s="28" t="s">
        <v>120</v>
      </c>
      <c r="F69" s="69">
        <v>70000</v>
      </c>
      <c r="G69" s="69">
        <v>70000</v>
      </c>
      <c r="H69" s="66">
        <f t="shared" si="16"/>
        <v>100</v>
      </c>
    </row>
    <row r="70" spans="1:8" s="25" customFormat="1" ht="13.5">
      <c r="A70" s="22">
        <v>722500</v>
      </c>
      <c r="B70" s="22"/>
      <c r="C70" s="22"/>
      <c r="D70" s="23" t="s">
        <v>121</v>
      </c>
      <c r="E70" s="24" t="s">
        <v>122</v>
      </c>
      <c r="F70" s="67">
        <f t="shared" ref="F70" si="32">SUM(F71+F75+F81+F79)</f>
        <v>1999100</v>
      </c>
      <c r="G70" s="67">
        <f t="shared" ref="G70" si="33">SUM(G71+G75+G81+G79)</f>
        <v>1698000</v>
      </c>
      <c r="H70" s="66">
        <f t="shared" si="16"/>
        <v>84.938222199989994</v>
      </c>
    </row>
    <row r="71" spans="1:8" s="25" customFormat="1" ht="13.5">
      <c r="A71" s="22"/>
      <c r="B71" s="22">
        <v>722510</v>
      </c>
      <c r="C71" s="22"/>
      <c r="D71" s="23" t="s">
        <v>123</v>
      </c>
      <c r="E71" s="24" t="s">
        <v>124</v>
      </c>
      <c r="F71" s="67">
        <f t="shared" ref="F71" si="34">SUM(F72+F73+F74)</f>
        <v>230000</v>
      </c>
      <c r="G71" s="67">
        <f t="shared" ref="G71" si="35">SUM(G72+G73+G74)</f>
        <v>205000</v>
      </c>
      <c r="H71" s="66">
        <f t="shared" si="16"/>
        <v>89.130434782608688</v>
      </c>
    </row>
    <row r="72" spans="1:8" s="29" customFormat="1" ht="13.5">
      <c r="A72" s="26"/>
      <c r="B72" s="26"/>
      <c r="C72" s="26">
        <v>722515</v>
      </c>
      <c r="D72" s="27" t="s">
        <v>125</v>
      </c>
      <c r="E72" s="28" t="s">
        <v>126</v>
      </c>
      <c r="F72" s="69">
        <v>10000</v>
      </c>
      <c r="G72" s="69">
        <v>10000</v>
      </c>
      <c r="H72" s="66">
        <f t="shared" ref="H72:H100" si="36">(G72/F72)*100</f>
        <v>100</v>
      </c>
    </row>
    <row r="73" spans="1:8" s="29" customFormat="1" ht="13.5">
      <c r="A73" s="26"/>
      <c r="B73" s="26"/>
      <c r="C73" s="26">
        <v>722516</v>
      </c>
      <c r="D73" s="27" t="s">
        <v>127</v>
      </c>
      <c r="E73" s="28" t="s">
        <v>128</v>
      </c>
      <c r="F73" s="69">
        <v>100000</v>
      </c>
      <c r="G73" s="69">
        <v>100000</v>
      </c>
      <c r="H73" s="66">
        <f t="shared" si="36"/>
        <v>100</v>
      </c>
    </row>
    <row r="74" spans="1:8" s="29" customFormat="1" ht="13.5">
      <c r="A74" s="26"/>
      <c r="B74" s="26"/>
      <c r="C74" s="26">
        <v>722518</v>
      </c>
      <c r="D74" s="27" t="s">
        <v>129</v>
      </c>
      <c r="E74" s="28" t="s">
        <v>130</v>
      </c>
      <c r="F74" s="69">
        <v>120000</v>
      </c>
      <c r="G74" s="69">
        <v>95000</v>
      </c>
      <c r="H74" s="66">
        <f t="shared" si="36"/>
        <v>79.166666666666657</v>
      </c>
    </row>
    <row r="75" spans="1:8" s="25" customFormat="1" ht="13.5">
      <c r="A75" s="22"/>
      <c r="B75" s="22">
        <v>722530</v>
      </c>
      <c r="C75" s="22"/>
      <c r="D75" s="23" t="s">
        <v>131</v>
      </c>
      <c r="E75" s="24" t="s">
        <v>132</v>
      </c>
      <c r="F75" s="67">
        <f t="shared" ref="F75" si="37">SUM(F76+F77+F78)</f>
        <v>430000</v>
      </c>
      <c r="G75" s="67">
        <f t="shared" ref="G75" si="38">SUM(G76+G77+G78)</f>
        <v>430000</v>
      </c>
      <c r="H75" s="66">
        <f t="shared" si="36"/>
        <v>100</v>
      </c>
    </row>
    <row r="76" spans="1:8" s="29" customFormat="1" ht="13.5">
      <c r="A76" s="26"/>
      <c r="B76" s="26"/>
      <c r="C76" s="26">
        <v>722531</v>
      </c>
      <c r="D76" s="27" t="s">
        <v>133</v>
      </c>
      <c r="E76" s="28" t="s">
        <v>134</v>
      </c>
      <c r="F76" s="69">
        <v>140000</v>
      </c>
      <c r="G76" s="69">
        <v>130000</v>
      </c>
      <c r="H76" s="66">
        <f t="shared" si="36"/>
        <v>92.857142857142861</v>
      </c>
    </row>
    <row r="77" spans="1:8" s="29" customFormat="1" ht="13.5">
      <c r="A77" s="26"/>
      <c r="B77" s="26"/>
      <c r="C77" s="26">
        <v>722532</v>
      </c>
      <c r="D77" s="27" t="s">
        <v>135</v>
      </c>
      <c r="E77" s="28" t="s">
        <v>136</v>
      </c>
      <c r="F77" s="69">
        <v>270000</v>
      </c>
      <c r="G77" s="69">
        <v>270000</v>
      </c>
      <c r="H77" s="66">
        <f t="shared" si="36"/>
        <v>100</v>
      </c>
    </row>
    <row r="78" spans="1:8" s="29" customFormat="1" ht="13.5">
      <c r="A78" s="26"/>
      <c r="B78" s="26"/>
      <c r="C78" s="26">
        <v>722538</v>
      </c>
      <c r="D78" s="27" t="s">
        <v>137</v>
      </c>
      <c r="E78" s="28" t="s">
        <v>138</v>
      </c>
      <c r="F78" s="69">
        <v>20000</v>
      </c>
      <c r="G78" s="69">
        <v>30000</v>
      </c>
      <c r="H78" s="66">
        <f t="shared" si="36"/>
        <v>150</v>
      </c>
    </row>
    <row r="79" spans="1:8" s="25" customFormat="1" ht="13.5">
      <c r="A79" s="22"/>
      <c r="B79" s="22">
        <v>722550</v>
      </c>
      <c r="C79" s="22"/>
      <c r="D79" s="23" t="s">
        <v>139</v>
      </c>
      <c r="E79" s="24" t="s">
        <v>140</v>
      </c>
      <c r="F79" s="67">
        <f>SUM(F80)</f>
        <v>350000</v>
      </c>
      <c r="G79" s="67">
        <f>SUM(G80)</f>
        <v>350000</v>
      </c>
      <c r="H79" s="66">
        <f t="shared" si="36"/>
        <v>100</v>
      </c>
    </row>
    <row r="80" spans="1:8" s="25" customFormat="1" ht="13.5">
      <c r="A80" s="22"/>
      <c r="B80" s="22"/>
      <c r="C80" s="34">
        <v>722554</v>
      </c>
      <c r="D80" s="27" t="s">
        <v>141</v>
      </c>
      <c r="E80" s="28" t="s">
        <v>140</v>
      </c>
      <c r="F80" s="69">
        <v>350000</v>
      </c>
      <c r="G80" s="69">
        <v>350000</v>
      </c>
      <c r="H80" s="66">
        <f t="shared" si="36"/>
        <v>100</v>
      </c>
    </row>
    <row r="81" spans="1:8" s="25" customFormat="1" ht="13.5">
      <c r="A81" s="22"/>
      <c r="B81" s="22">
        <v>722580</v>
      </c>
      <c r="C81" s="22"/>
      <c r="D81" s="23" t="s">
        <v>142</v>
      </c>
      <c r="E81" s="24" t="s">
        <v>143</v>
      </c>
      <c r="F81" s="67">
        <f t="shared" ref="F81" si="39">SUM(F82+F83+F84+F85)</f>
        <v>989100</v>
      </c>
      <c r="G81" s="67">
        <f t="shared" ref="G81" si="40">SUM(G82+G83+G84+G85)</f>
        <v>713000</v>
      </c>
      <c r="H81" s="66">
        <f t="shared" si="36"/>
        <v>72.085734506116665</v>
      </c>
    </row>
    <row r="82" spans="1:8" s="29" customFormat="1" ht="13.5">
      <c r="A82" s="26"/>
      <c r="B82" s="26"/>
      <c r="C82" s="26">
        <v>722581</v>
      </c>
      <c r="D82" s="27" t="s">
        <v>144</v>
      </c>
      <c r="E82" s="28" t="s">
        <v>145</v>
      </c>
      <c r="F82" s="69">
        <v>942000</v>
      </c>
      <c r="G82" s="69">
        <v>670000</v>
      </c>
      <c r="H82" s="66">
        <f t="shared" si="36"/>
        <v>71.125265392781316</v>
      </c>
    </row>
    <row r="83" spans="1:8" s="29" customFormat="1" ht="13.5">
      <c r="A83" s="26"/>
      <c r="B83" s="26"/>
      <c r="C83" s="26">
        <v>722582</v>
      </c>
      <c r="D83" s="27" t="s">
        <v>146</v>
      </c>
      <c r="E83" s="28" t="s">
        <v>147</v>
      </c>
      <c r="F83" s="69">
        <v>36000</v>
      </c>
      <c r="G83" s="69">
        <v>32000</v>
      </c>
      <c r="H83" s="66">
        <f t="shared" si="36"/>
        <v>88.888888888888886</v>
      </c>
    </row>
    <row r="84" spans="1:8" s="29" customFormat="1" ht="13.5">
      <c r="A84" s="34"/>
      <c r="B84" s="34"/>
      <c r="C84" s="34">
        <v>722583</v>
      </c>
      <c r="D84" s="35" t="s">
        <v>148</v>
      </c>
      <c r="E84" s="36" t="s">
        <v>149</v>
      </c>
      <c r="F84" s="71">
        <v>10000</v>
      </c>
      <c r="G84" s="71">
        <v>10000</v>
      </c>
      <c r="H84" s="66">
        <f t="shared" si="36"/>
        <v>100</v>
      </c>
    </row>
    <row r="85" spans="1:8" s="29" customFormat="1" ht="13.5">
      <c r="A85" s="34"/>
      <c r="B85" s="34"/>
      <c r="C85" s="34">
        <v>722584</v>
      </c>
      <c r="D85" s="35" t="s">
        <v>150</v>
      </c>
      <c r="E85" s="36" t="s">
        <v>358</v>
      </c>
      <c r="F85" s="71">
        <v>1100</v>
      </c>
      <c r="G85" s="71">
        <v>1000</v>
      </c>
      <c r="H85" s="66">
        <f t="shared" si="36"/>
        <v>90.909090909090907</v>
      </c>
    </row>
    <row r="86" spans="1:8" s="25" customFormat="1" ht="13.5">
      <c r="A86" s="22">
        <v>722600</v>
      </c>
      <c r="B86" s="22"/>
      <c r="C86" s="22"/>
      <c r="D86" s="23" t="s">
        <v>151</v>
      </c>
      <c r="E86" s="24" t="s">
        <v>152</v>
      </c>
      <c r="F86" s="67">
        <f t="shared" ref="F86:G86" si="41">SUM(F87)</f>
        <v>40900</v>
      </c>
      <c r="G86" s="67">
        <f t="shared" si="41"/>
        <v>40000</v>
      </c>
      <c r="H86" s="66">
        <f t="shared" si="36"/>
        <v>97.799511002444987</v>
      </c>
    </row>
    <row r="87" spans="1:8" s="25" customFormat="1" ht="13.5">
      <c r="A87" s="22"/>
      <c r="B87" s="22">
        <v>722610</v>
      </c>
      <c r="C87" s="22"/>
      <c r="D87" s="23" t="s">
        <v>153</v>
      </c>
      <c r="E87" s="24" t="s">
        <v>154</v>
      </c>
      <c r="F87" s="67">
        <f t="shared" ref="F87" si="42">SUM(F88+F89)</f>
        <v>40900</v>
      </c>
      <c r="G87" s="67">
        <f t="shared" ref="G87" si="43">SUM(G88+G89)</f>
        <v>40000</v>
      </c>
      <c r="H87" s="66">
        <f t="shared" si="36"/>
        <v>97.799511002444987</v>
      </c>
    </row>
    <row r="88" spans="1:8" s="29" customFormat="1" ht="13.5">
      <c r="A88" s="26"/>
      <c r="B88" s="26"/>
      <c r="C88" s="34">
        <v>722612</v>
      </c>
      <c r="D88" s="27" t="s">
        <v>155</v>
      </c>
      <c r="E88" s="28" t="s">
        <v>156</v>
      </c>
      <c r="F88" s="69">
        <v>30900</v>
      </c>
      <c r="G88" s="69">
        <v>30000</v>
      </c>
      <c r="H88" s="66">
        <f t="shared" si="36"/>
        <v>97.087378640776706</v>
      </c>
    </row>
    <row r="89" spans="1:8" s="25" customFormat="1" ht="13.5">
      <c r="A89" s="22"/>
      <c r="B89" s="22"/>
      <c r="C89" s="34">
        <v>722613</v>
      </c>
      <c r="D89" s="27" t="s">
        <v>157</v>
      </c>
      <c r="E89" s="28" t="s">
        <v>154</v>
      </c>
      <c r="F89" s="69">
        <v>10000</v>
      </c>
      <c r="G89" s="69">
        <v>10000</v>
      </c>
      <c r="H89" s="66">
        <f t="shared" si="36"/>
        <v>100</v>
      </c>
    </row>
    <row r="90" spans="1:8" s="25" customFormat="1" ht="13.5">
      <c r="A90" s="22">
        <v>722700</v>
      </c>
      <c r="B90" s="22"/>
      <c r="C90" s="22"/>
      <c r="D90" s="23" t="s">
        <v>158</v>
      </c>
      <c r="E90" s="24" t="s">
        <v>159</v>
      </c>
      <c r="F90" s="67">
        <f t="shared" ref="F90:G90" si="44">SUM(F91)</f>
        <v>1200000</v>
      </c>
      <c r="G90" s="67">
        <f t="shared" si="44"/>
        <v>1300000</v>
      </c>
      <c r="H90" s="66">
        <f t="shared" si="36"/>
        <v>108.33333333333333</v>
      </c>
    </row>
    <row r="91" spans="1:8" s="25" customFormat="1" ht="13.5">
      <c r="A91" s="22"/>
      <c r="B91" s="22">
        <v>722790</v>
      </c>
      <c r="C91" s="22"/>
      <c r="D91" s="23" t="s">
        <v>160</v>
      </c>
      <c r="E91" s="24" t="s">
        <v>161</v>
      </c>
      <c r="F91" s="67">
        <f>SUM(F92+F93)</f>
        <v>1200000</v>
      </c>
      <c r="G91" s="67">
        <f>SUM(G92+G93)</f>
        <v>1300000</v>
      </c>
      <c r="H91" s="66">
        <f t="shared" si="36"/>
        <v>108.33333333333333</v>
      </c>
    </row>
    <row r="92" spans="1:8" s="25" customFormat="1" ht="13.5">
      <c r="A92" s="22"/>
      <c r="B92" s="22"/>
      <c r="C92" s="34">
        <v>722791</v>
      </c>
      <c r="D92" s="27" t="s">
        <v>162</v>
      </c>
      <c r="E92" s="28" t="s">
        <v>163</v>
      </c>
      <c r="F92" s="69">
        <v>300000</v>
      </c>
      <c r="G92" s="69">
        <v>200000</v>
      </c>
      <c r="H92" s="66">
        <f t="shared" si="36"/>
        <v>66.666666666666657</v>
      </c>
    </row>
    <row r="93" spans="1:8" s="25" customFormat="1" ht="13.5">
      <c r="A93" s="22"/>
      <c r="B93" s="22"/>
      <c r="C93" s="34">
        <v>722791</v>
      </c>
      <c r="D93" s="27" t="s">
        <v>359</v>
      </c>
      <c r="E93" s="28" t="s">
        <v>365</v>
      </c>
      <c r="F93" s="69">
        <v>900000</v>
      </c>
      <c r="G93" s="69">
        <v>1100000</v>
      </c>
      <c r="H93" s="66">
        <f t="shared" si="36"/>
        <v>122.22222222222223</v>
      </c>
    </row>
    <row r="94" spans="1:8" s="25" customFormat="1" ht="13.5">
      <c r="A94" s="22">
        <v>723100</v>
      </c>
      <c r="B94" s="22"/>
      <c r="C94" s="22"/>
      <c r="D94" s="23" t="s">
        <v>164</v>
      </c>
      <c r="E94" s="24" t="s">
        <v>165</v>
      </c>
      <c r="F94" s="67">
        <f t="shared" ref="F94:G95" si="45">SUM(F95)</f>
        <v>10000</v>
      </c>
      <c r="G94" s="67">
        <f t="shared" si="45"/>
        <v>10000</v>
      </c>
      <c r="H94" s="66">
        <f t="shared" si="36"/>
        <v>100</v>
      </c>
    </row>
    <row r="95" spans="1:8" s="25" customFormat="1" ht="13.5">
      <c r="A95" s="22"/>
      <c r="B95" s="22">
        <v>723130</v>
      </c>
      <c r="C95" s="22"/>
      <c r="D95" s="23" t="s">
        <v>166</v>
      </c>
      <c r="E95" s="24" t="s">
        <v>167</v>
      </c>
      <c r="F95" s="67">
        <f t="shared" si="45"/>
        <v>10000</v>
      </c>
      <c r="G95" s="67">
        <f t="shared" si="45"/>
        <v>10000</v>
      </c>
      <c r="H95" s="66">
        <f t="shared" si="36"/>
        <v>100</v>
      </c>
    </row>
    <row r="96" spans="1:8" s="29" customFormat="1" ht="13.5">
      <c r="A96" s="26"/>
      <c r="B96" s="26"/>
      <c r="C96" s="26">
        <v>723132</v>
      </c>
      <c r="D96" s="27" t="s">
        <v>168</v>
      </c>
      <c r="E96" s="28" t="s">
        <v>169</v>
      </c>
      <c r="F96" s="69">
        <v>10000</v>
      </c>
      <c r="G96" s="69">
        <v>10000</v>
      </c>
      <c r="H96" s="66">
        <f t="shared" si="36"/>
        <v>100</v>
      </c>
    </row>
    <row r="97" spans="1:8" s="25" customFormat="1" ht="13.5">
      <c r="A97" s="22">
        <v>730000</v>
      </c>
      <c r="B97" s="22"/>
      <c r="C97" s="22"/>
      <c r="D97" s="23" t="s">
        <v>170</v>
      </c>
      <c r="E97" s="24" t="s">
        <v>314</v>
      </c>
      <c r="F97" s="67">
        <f>SUM(F98)</f>
        <v>7423721</v>
      </c>
      <c r="G97" s="67">
        <f t="shared" ref="G97:G98" si="46">SUM(G98)</f>
        <v>8005079</v>
      </c>
      <c r="H97" s="66">
        <f t="shared" si="36"/>
        <v>107.83108632449954</v>
      </c>
    </row>
    <row r="98" spans="1:8" s="25" customFormat="1" ht="13.5">
      <c r="A98" s="22">
        <v>732000</v>
      </c>
      <c r="B98" s="22"/>
      <c r="C98" s="22"/>
      <c r="D98" s="23" t="s">
        <v>171</v>
      </c>
      <c r="E98" s="22" t="s">
        <v>172</v>
      </c>
      <c r="F98" s="69">
        <f t="shared" ref="F98" si="47">SUM(F99)</f>
        <v>7423721</v>
      </c>
      <c r="G98" s="69">
        <f t="shared" si="46"/>
        <v>8005079</v>
      </c>
      <c r="H98" s="66">
        <f t="shared" si="36"/>
        <v>107.83108632449954</v>
      </c>
    </row>
    <row r="99" spans="1:8" s="29" customFormat="1" ht="13.5">
      <c r="A99" s="26"/>
      <c r="B99" s="26">
        <v>732100</v>
      </c>
      <c r="C99" s="26"/>
      <c r="D99" s="23" t="s">
        <v>173</v>
      </c>
      <c r="E99" s="28" t="s">
        <v>315</v>
      </c>
      <c r="F99" s="69">
        <f>SUM(F100+F102)</f>
        <v>7423721</v>
      </c>
      <c r="G99" s="69">
        <f>SUM(G100+G102)</f>
        <v>8005079</v>
      </c>
      <c r="H99" s="66">
        <f t="shared" si="36"/>
        <v>107.83108632449954</v>
      </c>
    </row>
    <row r="100" spans="1:8" s="29" customFormat="1" ht="13.5">
      <c r="A100" s="26"/>
      <c r="B100" s="26"/>
      <c r="C100" s="26">
        <v>732110</v>
      </c>
      <c r="D100" s="27" t="s">
        <v>174</v>
      </c>
      <c r="E100" s="28" t="s">
        <v>373</v>
      </c>
      <c r="F100" s="69">
        <v>5423721</v>
      </c>
      <c r="G100" s="69">
        <v>3005079</v>
      </c>
      <c r="H100" s="66">
        <f t="shared" si="36"/>
        <v>55.406223882091275</v>
      </c>
    </row>
    <row r="101" spans="1:8" s="29" customFormat="1" ht="13.5">
      <c r="A101" s="26"/>
      <c r="B101" s="26"/>
      <c r="C101" s="26">
        <v>732110</v>
      </c>
      <c r="D101" s="27" t="s">
        <v>418</v>
      </c>
      <c r="E101" s="28" t="s">
        <v>472</v>
      </c>
      <c r="F101" s="69">
        <v>0</v>
      </c>
      <c r="G101" s="69">
        <v>300000</v>
      </c>
      <c r="H101" s="66"/>
    </row>
    <row r="102" spans="1:8" s="29" customFormat="1" ht="13.5">
      <c r="A102" s="26"/>
      <c r="B102" s="26"/>
      <c r="C102" s="26">
        <v>732110</v>
      </c>
      <c r="D102" s="27" t="s">
        <v>522</v>
      </c>
      <c r="E102" s="28" t="s">
        <v>175</v>
      </c>
      <c r="F102" s="69">
        <v>2000000</v>
      </c>
      <c r="G102" s="69">
        <v>5000000</v>
      </c>
      <c r="H102" s="66">
        <f t="shared" ref="H102:H112" si="48">(G102/F102)*100</f>
        <v>250</v>
      </c>
    </row>
    <row r="103" spans="1:8" s="25" customFormat="1" ht="13.5">
      <c r="A103" s="22">
        <v>740000</v>
      </c>
      <c r="B103" s="22"/>
      <c r="C103" s="22"/>
      <c r="D103" s="23" t="s">
        <v>313</v>
      </c>
      <c r="E103" s="24" t="s">
        <v>462</v>
      </c>
      <c r="F103" s="67">
        <f>SUM(F104)</f>
        <v>400000</v>
      </c>
      <c r="G103" s="67">
        <f t="shared" ref="G103:G104" si="49">SUM(G104)</f>
        <v>2412721</v>
      </c>
      <c r="H103" s="66">
        <f t="shared" si="48"/>
        <v>603.18025</v>
      </c>
    </row>
    <row r="104" spans="1:8" s="25" customFormat="1" ht="13.5">
      <c r="A104" s="22">
        <v>742000</v>
      </c>
      <c r="B104" s="22"/>
      <c r="C104" s="22"/>
      <c r="D104" s="23" t="s">
        <v>463</v>
      </c>
      <c r="E104" s="22" t="s">
        <v>172</v>
      </c>
      <c r="F104" s="69">
        <f t="shared" ref="F104:G105" si="50">SUM(F105)</f>
        <v>400000</v>
      </c>
      <c r="G104" s="69">
        <f t="shared" si="49"/>
        <v>2412721</v>
      </c>
      <c r="H104" s="66">
        <f t="shared" si="48"/>
        <v>603.18025</v>
      </c>
    </row>
    <row r="105" spans="1:8" s="29" customFormat="1" ht="13.5">
      <c r="A105" s="26"/>
      <c r="B105" s="26">
        <v>742100</v>
      </c>
      <c r="C105" s="26"/>
      <c r="D105" s="23" t="s">
        <v>464</v>
      </c>
      <c r="E105" s="28" t="s">
        <v>465</v>
      </c>
      <c r="F105" s="69">
        <f>SUM(F106)</f>
        <v>400000</v>
      </c>
      <c r="G105" s="69">
        <f t="shared" si="50"/>
        <v>2412721</v>
      </c>
      <c r="H105" s="66">
        <f t="shared" si="48"/>
        <v>603.18025</v>
      </c>
    </row>
    <row r="106" spans="1:8" s="29" customFormat="1" ht="13.5">
      <c r="A106" s="26"/>
      <c r="B106" s="26"/>
      <c r="C106" s="26">
        <v>742110</v>
      </c>
      <c r="D106" s="27" t="s">
        <v>467</v>
      </c>
      <c r="E106" s="28" t="s">
        <v>466</v>
      </c>
      <c r="F106" s="69">
        <v>400000</v>
      </c>
      <c r="G106" s="69">
        <v>2412721</v>
      </c>
      <c r="H106" s="66">
        <f t="shared" si="48"/>
        <v>603.18025</v>
      </c>
    </row>
    <row r="107" spans="1:8" s="25" customFormat="1" ht="12.75" customHeight="1">
      <c r="A107" s="22">
        <v>700000</v>
      </c>
      <c r="B107" s="22"/>
      <c r="C107" s="22"/>
      <c r="D107" s="23"/>
      <c r="E107" s="30" t="s">
        <v>356</v>
      </c>
      <c r="F107" s="67">
        <f>SUM(F8+F34+F97+F103)</f>
        <v>25293000</v>
      </c>
      <c r="G107" s="67">
        <f>SUM(G8+G34+G97+G103)</f>
        <v>27733800</v>
      </c>
      <c r="H107" s="66">
        <f t="shared" si="48"/>
        <v>109.65010081840825</v>
      </c>
    </row>
    <row r="108" spans="1:8" s="25" customFormat="1" ht="13.5" hidden="1">
      <c r="A108" s="22"/>
      <c r="B108" s="22"/>
      <c r="C108" s="22"/>
      <c r="D108" s="23" t="s">
        <v>176</v>
      </c>
      <c r="E108" s="24" t="s">
        <v>177</v>
      </c>
      <c r="F108" s="67">
        <f t="shared" ref="F108" si="51">SUM(F109+F110+F111)</f>
        <v>0</v>
      </c>
      <c r="G108" s="67">
        <f t="shared" ref="G108" si="52">SUM(G109+G110+G111)</f>
        <v>0</v>
      </c>
      <c r="H108" s="66" t="e">
        <f t="shared" si="48"/>
        <v>#DIV/0!</v>
      </c>
    </row>
    <row r="109" spans="1:8" s="25" customFormat="1" ht="13.5" hidden="1">
      <c r="A109" s="22"/>
      <c r="B109" s="22"/>
      <c r="C109" s="22"/>
      <c r="D109" s="23">
        <v>1</v>
      </c>
      <c r="E109" s="24" t="s">
        <v>178</v>
      </c>
      <c r="F109" s="67">
        <v>0</v>
      </c>
      <c r="G109" s="67">
        <v>0</v>
      </c>
      <c r="H109" s="66" t="e">
        <f t="shared" si="48"/>
        <v>#DIV/0!</v>
      </c>
    </row>
    <row r="110" spans="1:8" s="25" customFormat="1" ht="13.5" hidden="1">
      <c r="A110" s="22"/>
      <c r="B110" s="22"/>
      <c r="C110" s="22"/>
      <c r="D110" s="23">
        <v>2</v>
      </c>
      <c r="E110" s="24" t="s">
        <v>179</v>
      </c>
      <c r="F110" s="67">
        <v>0</v>
      </c>
      <c r="G110" s="67">
        <v>0</v>
      </c>
      <c r="H110" s="66" t="e">
        <f t="shared" si="48"/>
        <v>#DIV/0!</v>
      </c>
    </row>
    <row r="111" spans="1:8" s="25" customFormat="1" ht="13.5" hidden="1">
      <c r="A111" s="22"/>
      <c r="B111" s="22"/>
      <c r="C111" s="22"/>
      <c r="D111" s="23">
        <v>3</v>
      </c>
      <c r="E111" s="24" t="s">
        <v>180</v>
      </c>
      <c r="F111" s="67">
        <v>0</v>
      </c>
      <c r="G111" s="67">
        <v>0</v>
      </c>
      <c r="H111" s="66" t="e">
        <f t="shared" si="48"/>
        <v>#DIV/0!</v>
      </c>
    </row>
    <row r="112" spans="1:8" s="37" customFormat="1" ht="13.5" hidden="1">
      <c r="A112" s="22"/>
      <c r="B112" s="22"/>
      <c r="C112" s="22"/>
      <c r="D112" s="23"/>
      <c r="E112" s="24" t="s">
        <v>181</v>
      </c>
      <c r="F112" s="67">
        <f t="shared" ref="F112" si="53">SUM(F107+F108)</f>
        <v>25293000</v>
      </c>
      <c r="G112" s="67">
        <f t="shared" ref="G112" si="54">SUM(G107+G108)</f>
        <v>27733800</v>
      </c>
      <c r="H112" s="66">
        <f t="shared" si="48"/>
        <v>109.65010081840825</v>
      </c>
    </row>
    <row r="113" spans="1:8" s="17" customFormat="1" ht="12.75">
      <c r="A113" s="11"/>
      <c r="B113" s="14"/>
      <c r="C113" s="14"/>
      <c r="D113" s="15"/>
      <c r="E113" s="16" t="s">
        <v>546</v>
      </c>
      <c r="F113" s="65"/>
      <c r="G113" s="65"/>
      <c r="H113" s="65"/>
    </row>
    <row r="114" spans="1:8" s="37" customFormat="1" ht="13.5">
      <c r="A114" s="22">
        <v>810000</v>
      </c>
      <c r="B114" s="22"/>
      <c r="C114" s="22"/>
      <c r="D114" s="23" t="s">
        <v>547</v>
      </c>
      <c r="E114" s="24" t="s">
        <v>427</v>
      </c>
      <c r="F114" s="67">
        <v>10000000</v>
      </c>
      <c r="G114" s="67">
        <v>10000000</v>
      </c>
      <c r="H114" s="66">
        <f>(G114/F114)*100</f>
        <v>100</v>
      </c>
    </row>
    <row r="115" spans="1:8" hidden="1">
      <c r="A115" s="22"/>
      <c r="B115" s="26"/>
      <c r="C115" s="26"/>
      <c r="D115" s="27"/>
      <c r="E115" s="28" t="s">
        <v>523</v>
      </c>
      <c r="F115" s="69">
        <v>0</v>
      </c>
      <c r="G115" s="69">
        <v>0</v>
      </c>
      <c r="H115" s="66"/>
    </row>
    <row r="116" spans="1:8" s="75" customFormat="1">
      <c r="A116" s="54"/>
      <c r="B116" s="54"/>
      <c r="C116" s="54"/>
      <c r="D116" s="77"/>
      <c r="E116" s="30" t="s">
        <v>390</v>
      </c>
      <c r="F116" s="74">
        <f>SUM(F107+F114)</f>
        <v>35293000</v>
      </c>
      <c r="G116" s="74">
        <f>SUM(G107+G114)</f>
        <v>37733800</v>
      </c>
      <c r="H116" s="66">
        <f>(G116/F116)*100</f>
        <v>106.91581900093503</v>
      </c>
    </row>
  </sheetData>
  <printOptions horizontalCentered="1"/>
  <pageMargins left="0.11811023622047245" right="0.11811023622047245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17"/>
  <sheetViews>
    <sheetView topLeftCell="B1" zoomScale="120" zoomScaleNormal="120" workbookViewId="0">
      <selection activeCell="E3" sqref="E3"/>
    </sheetView>
  </sheetViews>
  <sheetFormatPr defaultRowHeight="15"/>
  <cols>
    <col min="1" max="1" width="8" style="38" customWidth="1"/>
    <col min="2" max="2" width="6.85546875" style="38" customWidth="1"/>
    <col min="3" max="3" width="6.42578125" style="38" customWidth="1"/>
    <col min="4" max="4" width="7.42578125" style="39" customWidth="1"/>
    <col min="5" max="5" width="61.5703125" style="38" customWidth="1"/>
    <col min="6" max="6" width="11.28515625" style="40" customWidth="1"/>
    <col min="7" max="8" width="9.7109375" style="40" customWidth="1"/>
    <col min="9" max="9" width="10" bestFit="1" customWidth="1"/>
    <col min="224" max="224" width="6.85546875" customWidth="1"/>
    <col min="225" max="225" width="7.28515625" customWidth="1"/>
    <col min="226" max="226" width="9.28515625" customWidth="1"/>
    <col min="227" max="227" width="6.7109375" customWidth="1"/>
    <col min="228" max="228" width="59.7109375" customWidth="1"/>
    <col min="229" max="230" width="11.5703125" customWidth="1"/>
    <col min="231" max="231" width="12.5703125" customWidth="1"/>
    <col min="480" max="480" width="6.85546875" customWidth="1"/>
    <col min="481" max="481" width="7.28515625" customWidth="1"/>
    <col min="482" max="482" width="9.28515625" customWidth="1"/>
    <col min="483" max="483" width="6.7109375" customWidth="1"/>
    <col min="484" max="484" width="59.7109375" customWidth="1"/>
    <col min="485" max="486" width="11.5703125" customWidth="1"/>
    <col min="487" max="487" width="12.5703125" customWidth="1"/>
    <col min="736" max="736" width="6.85546875" customWidth="1"/>
    <col min="737" max="737" width="7.28515625" customWidth="1"/>
    <col min="738" max="738" width="9.28515625" customWidth="1"/>
    <col min="739" max="739" width="6.7109375" customWidth="1"/>
    <col min="740" max="740" width="59.7109375" customWidth="1"/>
    <col min="741" max="742" width="11.5703125" customWidth="1"/>
    <col min="743" max="743" width="12.5703125" customWidth="1"/>
    <col min="992" max="992" width="6.85546875" customWidth="1"/>
    <col min="993" max="993" width="7.28515625" customWidth="1"/>
    <col min="994" max="994" width="9.28515625" customWidth="1"/>
    <col min="995" max="995" width="6.7109375" customWidth="1"/>
    <col min="996" max="996" width="59.7109375" customWidth="1"/>
    <col min="997" max="998" width="11.5703125" customWidth="1"/>
    <col min="999" max="999" width="12.5703125" customWidth="1"/>
    <col min="1248" max="1248" width="6.85546875" customWidth="1"/>
    <col min="1249" max="1249" width="7.28515625" customWidth="1"/>
    <col min="1250" max="1250" width="9.28515625" customWidth="1"/>
    <col min="1251" max="1251" width="6.7109375" customWidth="1"/>
    <col min="1252" max="1252" width="59.7109375" customWidth="1"/>
    <col min="1253" max="1254" width="11.5703125" customWidth="1"/>
    <col min="1255" max="1255" width="12.5703125" customWidth="1"/>
    <col min="1504" max="1504" width="6.85546875" customWidth="1"/>
    <col min="1505" max="1505" width="7.28515625" customWidth="1"/>
    <col min="1506" max="1506" width="9.28515625" customWidth="1"/>
    <col min="1507" max="1507" width="6.7109375" customWidth="1"/>
    <col min="1508" max="1508" width="59.7109375" customWidth="1"/>
    <col min="1509" max="1510" width="11.5703125" customWidth="1"/>
    <col min="1511" max="1511" width="12.5703125" customWidth="1"/>
    <col min="1760" max="1760" width="6.85546875" customWidth="1"/>
    <col min="1761" max="1761" width="7.28515625" customWidth="1"/>
    <col min="1762" max="1762" width="9.28515625" customWidth="1"/>
    <col min="1763" max="1763" width="6.7109375" customWidth="1"/>
    <col min="1764" max="1764" width="59.7109375" customWidth="1"/>
    <col min="1765" max="1766" width="11.5703125" customWidth="1"/>
    <col min="1767" max="1767" width="12.5703125" customWidth="1"/>
    <col min="2016" max="2016" width="6.85546875" customWidth="1"/>
    <col min="2017" max="2017" width="7.28515625" customWidth="1"/>
    <col min="2018" max="2018" width="9.28515625" customWidth="1"/>
    <col min="2019" max="2019" width="6.7109375" customWidth="1"/>
    <col min="2020" max="2020" width="59.7109375" customWidth="1"/>
    <col min="2021" max="2022" width="11.5703125" customWidth="1"/>
    <col min="2023" max="2023" width="12.5703125" customWidth="1"/>
    <col min="2272" max="2272" width="6.85546875" customWidth="1"/>
    <col min="2273" max="2273" width="7.28515625" customWidth="1"/>
    <col min="2274" max="2274" width="9.28515625" customWidth="1"/>
    <col min="2275" max="2275" width="6.7109375" customWidth="1"/>
    <col min="2276" max="2276" width="59.7109375" customWidth="1"/>
    <col min="2277" max="2278" width="11.5703125" customWidth="1"/>
    <col min="2279" max="2279" width="12.5703125" customWidth="1"/>
    <col min="2528" max="2528" width="6.85546875" customWidth="1"/>
    <col min="2529" max="2529" width="7.28515625" customWidth="1"/>
    <col min="2530" max="2530" width="9.28515625" customWidth="1"/>
    <col min="2531" max="2531" width="6.7109375" customWidth="1"/>
    <col min="2532" max="2532" width="59.7109375" customWidth="1"/>
    <col min="2533" max="2534" width="11.5703125" customWidth="1"/>
    <col min="2535" max="2535" width="12.5703125" customWidth="1"/>
    <col min="2784" max="2784" width="6.85546875" customWidth="1"/>
    <col min="2785" max="2785" width="7.28515625" customWidth="1"/>
    <col min="2786" max="2786" width="9.28515625" customWidth="1"/>
    <col min="2787" max="2787" width="6.7109375" customWidth="1"/>
    <col min="2788" max="2788" width="59.7109375" customWidth="1"/>
    <col min="2789" max="2790" width="11.5703125" customWidth="1"/>
    <col min="2791" max="2791" width="12.5703125" customWidth="1"/>
    <col min="3040" max="3040" width="6.85546875" customWidth="1"/>
    <col min="3041" max="3041" width="7.28515625" customWidth="1"/>
    <col min="3042" max="3042" width="9.28515625" customWidth="1"/>
    <col min="3043" max="3043" width="6.7109375" customWidth="1"/>
    <col min="3044" max="3044" width="59.7109375" customWidth="1"/>
    <col min="3045" max="3046" width="11.5703125" customWidth="1"/>
    <col min="3047" max="3047" width="12.5703125" customWidth="1"/>
    <col min="3296" max="3296" width="6.85546875" customWidth="1"/>
    <col min="3297" max="3297" width="7.28515625" customWidth="1"/>
    <col min="3298" max="3298" width="9.28515625" customWidth="1"/>
    <col min="3299" max="3299" width="6.7109375" customWidth="1"/>
    <col min="3300" max="3300" width="59.7109375" customWidth="1"/>
    <col min="3301" max="3302" width="11.5703125" customWidth="1"/>
    <col min="3303" max="3303" width="12.5703125" customWidth="1"/>
    <col min="3552" max="3552" width="6.85546875" customWidth="1"/>
    <col min="3553" max="3553" width="7.28515625" customWidth="1"/>
    <col min="3554" max="3554" width="9.28515625" customWidth="1"/>
    <col min="3555" max="3555" width="6.7109375" customWidth="1"/>
    <col min="3556" max="3556" width="59.7109375" customWidth="1"/>
    <col min="3557" max="3558" width="11.5703125" customWidth="1"/>
    <col min="3559" max="3559" width="12.5703125" customWidth="1"/>
    <col min="3808" max="3808" width="6.85546875" customWidth="1"/>
    <col min="3809" max="3809" width="7.28515625" customWidth="1"/>
    <col min="3810" max="3810" width="9.28515625" customWidth="1"/>
    <col min="3811" max="3811" width="6.7109375" customWidth="1"/>
    <col min="3812" max="3812" width="59.7109375" customWidth="1"/>
    <col min="3813" max="3814" width="11.5703125" customWidth="1"/>
    <col min="3815" max="3815" width="12.5703125" customWidth="1"/>
    <col min="4064" max="4064" width="6.85546875" customWidth="1"/>
    <col min="4065" max="4065" width="7.28515625" customWidth="1"/>
    <col min="4066" max="4066" width="9.28515625" customWidth="1"/>
    <col min="4067" max="4067" width="6.7109375" customWidth="1"/>
    <col min="4068" max="4068" width="59.7109375" customWidth="1"/>
    <col min="4069" max="4070" width="11.5703125" customWidth="1"/>
    <col min="4071" max="4071" width="12.5703125" customWidth="1"/>
    <col min="4320" max="4320" width="6.85546875" customWidth="1"/>
    <col min="4321" max="4321" width="7.28515625" customWidth="1"/>
    <col min="4322" max="4322" width="9.28515625" customWidth="1"/>
    <col min="4323" max="4323" width="6.7109375" customWidth="1"/>
    <col min="4324" max="4324" width="59.7109375" customWidth="1"/>
    <col min="4325" max="4326" width="11.5703125" customWidth="1"/>
    <col min="4327" max="4327" width="12.5703125" customWidth="1"/>
    <col min="4576" max="4576" width="6.85546875" customWidth="1"/>
    <col min="4577" max="4577" width="7.28515625" customWidth="1"/>
    <col min="4578" max="4578" width="9.28515625" customWidth="1"/>
    <col min="4579" max="4579" width="6.7109375" customWidth="1"/>
    <col min="4580" max="4580" width="59.7109375" customWidth="1"/>
    <col min="4581" max="4582" width="11.5703125" customWidth="1"/>
    <col min="4583" max="4583" width="12.5703125" customWidth="1"/>
    <col min="4832" max="4832" width="6.85546875" customWidth="1"/>
    <col min="4833" max="4833" width="7.28515625" customWidth="1"/>
    <col min="4834" max="4834" width="9.28515625" customWidth="1"/>
    <col min="4835" max="4835" width="6.7109375" customWidth="1"/>
    <col min="4836" max="4836" width="59.7109375" customWidth="1"/>
    <col min="4837" max="4838" width="11.5703125" customWidth="1"/>
    <col min="4839" max="4839" width="12.5703125" customWidth="1"/>
    <col min="5088" max="5088" width="6.85546875" customWidth="1"/>
    <col min="5089" max="5089" width="7.28515625" customWidth="1"/>
    <col min="5090" max="5090" width="9.28515625" customWidth="1"/>
    <col min="5091" max="5091" width="6.7109375" customWidth="1"/>
    <col min="5092" max="5092" width="59.7109375" customWidth="1"/>
    <col min="5093" max="5094" width="11.5703125" customWidth="1"/>
    <col min="5095" max="5095" width="12.5703125" customWidth="1"/>
    <col min="5344" max="5344" width="6.85546875" customWidth="1"/>
    <col min="5345" max="5345" width="7.28515625" customWidth="1"/>
    <col min="5346" max="5346" width="9.28515625" customWidth="1"/>
    <col min="5347" max="5347" width="6.7109375" customWidth="1"/>
    <col min="5348" max="5348" width="59.7109375" customWidth="1"/>
    <col min="5349" max="5350" width="11.5703125" customWidth="1"/>
    <col min="5351" max="5351" width="12.5703125" customWidth="1"/>
    <col min="5600" max="5600" width="6.85546875" customWidth="1"/>
    <col min="5601" max="5601" width="7.28515625" customWidth="1"/>
    <col min="5602" max="5602" width="9.28515625" customWidth="1"/>
    <col min="5603" max="5603" width="6.7109375" customWidth="1"/>
    <col min="5604" max="5604" width="59.7109375" customWidth="1"/>
    <col min="5605" max="5606" width="11.5703125" customWidth="1"/>
    <col min="5607" max="5607" width="12.5703125" customWidth="1"/>
    <col min="5856" max="5856" width="6.85546875" customWidth="1"/>
    <col min="5857" max="5857" width="7.28515625" customWidth="1"/>
    <col min="5858" max="5858" width="9.28515625" customWidth="1"/>
    <col min="5859" max="5859" width="6.7109375" customWidth="1"/>
    <col min="5860" max="5860" width="59.7109375" customWidth="1"/>
    <col min="5861" max="5862" width="11.5703125" customWidth="1"/>
    <col min="5863" max="5863" width="12.5703125" customWidth="1"/>
    <col min="6112" max="6112" width="6.85546875" customWidth="1"/>
    <col min="6113" max="6113" width="7.28515625" customWidth="1"/>
    <col min="6114" max="6114" width="9.28515625" customWidth="1"/>
    <col min="6115" max="6115" width="6.7109375" customWidth="1"/>
    <col min="6116" max="6116" width="59.7109375" customWidth="1"/>
    <col min="6117" max="6118" width="11.5703125" customWidth="1"/>
    <col min="6119" max="6119" width="12.5703125" customWidth="1"/>
    <col min="6368" max="6368" width="6.85546875" customWidth="1"/>
    <col min="6369" max="6369" width="7.28515625" customWidth="1"/>
    <col min="6370" max="6370" width="9.28515625" customWidth="1"/>
    <col min="6371" max="6371" width="6.7109375" customWidth="1"/>
    <col min="6372" max="6372" width="59.7109375" customWidth="1"/>
    <col min="6373" max="6374" width="11.5703125" customWidth="1"/>
    <col min="6375" max="6375" width="12.5703125" customWidth="1"/>
    <col min="6624" max="6624" width="6.85546875" customWidth="1"/>
    <col min="6625" max="6625" width="7.28515625" customWidth="1"/>
    <col min="6626" max="6626" width="9.28515625" customWidth="1"/>
    <col min="6627" max="6627" width="6.7109375" customWidth="1"/>
    <col min="6628" max="6628" width="59.7109375" customWidth="1"/>
    <col min="6629" max="6630" width="11.5703125" customWidth="1"/>
    <col min="6631" max="6631" width="12.5703125" customWidth="1"/>
    <col min="6880" max="6880" width="6.85546875" customWidth="1"/>
    <col min="6881" max="6881" width="7.28515625" customWidth="1"/>
    <col min="6882" max="6882" width="9.28515625" customWidth="1"/>
    <col min="6883" max="6883" width="6.7109375" customWidth="1"/>
    <col min="6884" max="6884" width="59.7109375" customWidth="1"/>
    <col min="6885" max="6886" width="11.5703125" customWidth="1"/>
    <col min="6887" max="6887" width="12.5703125" customWidth="1"/>
    <col min="7136" max="7136" width="6.85546875" customWidth="1"/>
    <col min="7137" max="7137" width="7.28515625" customWidth="1"/>
    <col min="7138" max="7138" width="9.28515625" customWidth="1"/>
    <col min="7139" max="7139" width="6.7109375" customWidth="1"/>
    <col min="7140" max="7140" width="59.7109375" customWidth="1"/>
    <col min="7141" max="7142" width="11.5703125" customWidth="1"/>
    <col min="7143" max="7143" width="12.5703125" customWidth="1"/>
    <col min="7392" max="7392" width="6.85546875" customWidth="1"/>
    <col min="7393" max="7393" width="7.28515625" customWidth="1"/>
    <col min="7394" max="7394" width="9.28515625" customWidth="1"/>
    <col min="7395" max="7395" width="6.7109375" customWidth="1"/>
    <col min="7396" max="7396" width="59.7109375" customWidth="1"/>
    <col min="7397" max="7398" width="11.5703125" customWidth="1"/>
    <col min="7399" max="7399" width="12.5703125" customWidth="1"/>
    <col min="7648" max="7648" width="6.85546875" customWidth="1"/>
    <col min="7649" max="7649" width="7.28515625" customWidth="1"/>
    <col min="7650" max="7650" width="9.28515625" customWidth="1"/>
    <col min="7651" max="7651" width="6.7109375" customWidth="1"/>
    <col min="7652" max="7652" width="59.7109375" customWidth="1"/>
    <col min="7653" max="7654" width="11.5703125" customWidth="1"/>
    <col min="7655" max="7655" width="12.5703125" customWidth="1"/>
    <col min="7904" max="7904" width="6.85546875" customWidth="1"/>
    <col min="7905" max="7905" width="7.28515625" customWidth="1"/>
    <col min="7906" max="7906" width="9.28515625" customWidth="1"/>
    <col min="7907" max="7907" width="6.7109375" customWidth="1"/>
    <col min="7908" max="7908" width="59.7109375" customWidth="1"/>
    <col min="7909" max="7910" width="11.5703125" customWidth="1"/>
    <col min="7911" max="7911" width="12.5703125" customWidth="1"/>
    <col min="8160" max="8160" width="6.85546875" customWidth="1"/>
    <col min="8161" max="8161" width="7.28515625" customWidth="1"/>
    <col min="8162" max="8162" width="9.28515625" customWidth="1"/>
    <col min="8163" max="8163" width="6.7109375" customWidth="1"/>
    <col min="8164" max="8164" width="59.7109375" customWidth="1"/>
    <col min="8165" max="8166" width="11.5703125" customWidth="1"/>
    <col min="8167" max="8167" width="12.5703125" customWidth="1"/>
    <col min="8416" max="8416" width="6.85546875" customWidth="1"/>
    <col min="8417" max="8417" width="7.28515625" customWidth="1"/>
    <col min="8418" max="8418" width="9.28515625" customWidth="1"/>
    <col min="8419" max="8419" width="6.7109375" customWidth="1"/>
    <col min="8420" max="8420" width="59.7109375" customWidth="1"/>
    <col min="8421" max="8422" width="11.5703125" customWidth="1"/>
    <col min="8423" max="8423" width="12.5703125" customWidth="1"/>
    <col min="8672" max="8672" width="6.85546875" customWidth="1"/>
    <col min="8673" max="8673" width="7.28515625" customWidth="1"/>
    <col min="8674" max="8674" width="9.28515625" customWidth="1"/>
    <col min="8675" max="8675" width="6.7109375" customWidth="1"/>
    <col min="8676" max="8676" width="59.7109375" customWidth="1"/>
    <col min="8677" max="8678" width="11.5703125" customWidth="1"/>
    <col min="8679" max="8679" width="12.5703125" customWidth="1"/>
    <col min="8928" max="8928" width="6.85546875" customWidth="1"/>
    <col min="8929" max="8929" width="7.28515625" customWidth="1"/>
    <col min="8930" max="8930" width="9.28515625" customWidth="1"/>
    <col min="8931" max="8931" width="6.7109375" customWidth="1"/>
    <col min="8932" max="8932" width="59.7109375" customWidth="1"/>
    <col min="8933" max="8934" width="11.5703125" customWidth="1"/>
    <col min="8935" max="8935" width="12.5703125" customWidth="1"/>
    <col min="9184" max="9184" width="6.85546875" customWidth="1"/>
    <col min="9185" max="9185" width="7.28515625" customWidth="1"/>
    <col min="9186" max="9186" width="9.28515625" customWidth="1"/>
    <col min="9187" max="9187" width="6.7109375" customWidth="1"/>
    <col min="9188" max="9188" width="59.7109375" customWidth="1"/>
    <col min="9189" max="9190" width="11.5703125" customWidth="1"/>
    <col min="9191" max="9191" width="12.5703125" customWidth="1"/>
    <col min="9440" max="9440" width="6.85546875" customWidth="1"/>
    <col min="9441" max="9441" width="7.28515625" customWidth="1"/>
    <col min="9442" max="9442" width="9.28515625" customWidth="1"/>
    <col min="9443" max="9443" width="6.7109375" customWidth="1"/>
    <col min="9444" max="9444" width="59.7109375" customWidth="1"/>
    <col min="9445" max="9446" width="11.5703125" customWidth="1"/>
    <col min="9447" max="9447" width="12.5703125" customWidth="1"/>
    <col min="9696" max="9696" width="6.85546875" customWidth="1"/>
    <col min="9697" max="9697" width="7.28515625" customWidth="1"/>
    <col min="9698" max="9698" width="9.28515625" customWidth="1"/>
    <col min="9699" max="9699" width="6.7109375" customWidth="1"/>
    <col min="9700" max="9700" width="59.7109375" customWidth="1"/>
    <col min="9701" max="9702" width="11.5703125" customWidth="1"/>
    <col min="9703" max="9703" width="12.5703125" customWidth="1"/>
    <col min="9952" max="9952" width="6.85546875" customWidth="1"/>
    <col min="9953" max="9953" width="7.28515625" customWidth="1"/>
    <col min="9954" max="9954" width="9.28515625" customWidth="1"/>
    <col min="9955" max="9955" width="6.7109375" customWidth="1"/>
    <col min="9956" max="9956" width="59.7109375" customWidth="1"/>
    <col min="9957" max="9958" width="11.5703125" customWidth="1"/>
    <col min="9959" max="9959" width="12.5703125" customWidth="1"/>
    <col min="10208" max="10208" width="6.85546875" customWidth="1"/>
    <col min="10209" max="10209" width="7.28515625" customWidth="1"/>
    <col min="10210" max="10210" width="9.28515625" customWidth="1"/>
    <col min="10211" max="10211" width="6.7109375" customWidth="1"/>
    <col min="10212" max="10212" width="59.7109375" customWidth="1"/>
    <col min="10213" max="10214" width="11.5703125" customWidth="1"/>
    <col min="10215" max="10215" width="12.5703125" customWidth="1"/>
    <col min="10464" max="10464" width="6.85546875" customWidth="1"/>
    <col min="10465" max="10465" width="7.28515625" customWidth="1"/>
    <col min="10466" max="10466" width="9.28515625" customWidth="1"/>
    <col min="10467" max="10467" width="6.7109375" customWidth="1"/>
    <col min="10468" max="10468" width="59.7109375" customWidth="1"/>
    <col min="10469" max="10470" width="11.5703125" customWidth="1"/>
    <col min="10471" max="10471" width="12.5703125" customWidth="1"/>
    <col min="10720" max="10720" width="6.85546875" customWidth="1"/>
    <col min="10721" max="10721" width="7.28515625" customWidth="1"/>
    <col min="10722" max="10722" width="9.28515625" customWidth="1"/>
    <col min="10723" max="10723" width="6.7109375" customWidth="1"/>
    <col min="10724" max="10724" width="59.7109375" customWidth="1"/>
    <col min="10725" max="10726" width="11.5703125" customWidth="1"/>
    <col min="10727" max="10727" width="12.5703125" customWidth="1"/>
    <col min="10976" max="10976" width="6.85546875" customWidth="1"/>
    <col min="10977" max="10977" width="7.28515625" customWidth="1"/>
    <col min="10978" max="10978" width="9.28515625" customWidth="1"/>
    <col min="10979" max="10979" width="6.7109375" customWidth="1"/>
    <col min="10980" max="10980" width="59.7109375" customWidth="1"/>
    <col min="10981" max="10982" width="11.5703125" customWidth="1"/>
    <col min="10983" max="10983" width="12.5703125" customWidth="1"/>
    <col min="11232" max="11232" width="6.85546875" customWidth="1"/>
    <col min="11233" max="11233" width="7.28515625" customWidth="1"/>
    <col min="11234" max="11234" width="9.28515625" customWidth="1"/>
    <col min="11235" max="11235" width="6.7109375" customWidth="1"/>
    <col min="11236" max="11236" width="59.7109375" customWidth="1"/>
    <col min="11237" max="11238" width="11.5703125" customWidth="1"/>
    <col min="11239" max="11239" width="12.5703125" customWidth="1"/>
    <col min="11488" max="11488" width="6.85546875" customWidth="1"/>
    <col min="11489" max="11489" width="7.28515625" customWidth="1"/>
    <col min="11490" max="11490" width="9.28515625" customWidth="1"/>
    <col min="11491" max="11491" width="6.7109375" customWidth="1"/>
    <col min="11492" max="11492" width="59.7109375" customWidth="1"/>
    <col min="11493" max="11494" width="11.5703125" customWidth="1"/>
    <col min="11495" max="11495" width="12.5703125" customWidth="1"/>
    <col min="11744" max="11744" width="6.85546875" customWidth="1"/>
    <col min="11745" max="11745" width="7.28515625" customWidth="1"/>
    <col min="11746" max="11746" width="9.28515625" customWidth="1"/>
    <col min="11747" max="11747" width="6.7109375" customWidth="1"/>
    <col min="11748" max="11748" width="59.7109375" customWidth="1"/>
    <col min="11749" max="11750" width="11.5703125" customWidth="1"/>
    <col min="11751" max="11751" width="12.5703125" customWidth="1"/>
    <col min="12000" max="12000" width="6.85546875" customWidth="1"/>
    <col min="12001" max="12001" width="7.28515625" customWidth="1"/>
    <col min="12002" max="12002" width="9.28515625" customWidth="1"/>
    <col min="12003" max="12003" width="6.7109375" customWidth="1"/>
    <col min="12004" max="12004" width="59.7109375" customWidth="1"/>
    <col min="12005" max="12006" width="11.5703125" customWidth="1"/>
    <col min="12007" max="12007" width="12.5703125" customWidth="1"/>
    <col min="12256" max="12256" width="6.85546875" customWidth="1"/>
    <col min="12257" max="12257" width="7.28515625" customWidth="1"/>
    <col min="12258" max="12258" width="9.28515625" customWidth="1"/>
    <col min="12259" max="12259" width="6.7109375" customWidth="1"/>
    <col min="12260" max="12260" width="59.7109375" customWidth="1"/>
    <col min="12261" max="12262" width="11.5703125" customWidth="1"/>
    <col min="12263" max="12263" width="12.5703125" customWidth="1"/>
    <col min="12512" max="12512" width="6.85546875" customWidth="1"/>
    <col min="12513" max="12513" width="7.28515625" customWidth="1"/>
    <col min="12514" max="12514" width="9.28515625" customWidth="1"/>
    <col min="12515" max="12515" width="6.7109375" customWidth="1"/>
    <col min="12516" max="12516" width="59.7109375" customWidth="1"/>
    <col min="12517" max="12518" width="11.5703125" customWidth="1"/>
    <col min="12519" max="12519" width="12.5703125" customWidth="1"/>
    <col min="12768" max="12768" width="6.85546875" customWidth="1"/>
    <col min="12769" max="12769" width="7.28515625" customWidth="1"/>
    <col min="12770" max="12770" width="9.28515625" customWidth="1"/>
    <col min="12771" max="12771" width="6.7109375" customWidth="1"/>
    <col min="12772" max="12772" width="59.7109375" customWidth="1"/>
    <col min="12773" max="12774" width="11.5703125" customWidth="1"/>
    <col min="12775" max="12775" width="12.5703125" customWidth="1"/>
    <col min="13024" max="13024" width="6.85546875" customWidth="1"/>
    <col min="13025" max="13025" width="7.28515625" customWidth="1"/>
    <col min="13026" max="13026" width="9.28515625" customWidth="1"/>
    <col min="13027" max="13027" width="6.7109375" customWidth="1"/>
    <col min="13028" max="13028" width="59.7109375" customWidth="1"/>
    <col min="13029" max="13030" width="11.5703125" customWidth="1"/>
    <col min="13031" max="13031" width="12.5703125" customWidth="1"/>
    <col min="13280" max="13280" width="6.85546875" customWidth="1"/>
    <col min="13281" max="13281" width="7.28515625" customWidth="1"/>
    <col min="13282" max="13282" width="9.28515625" customWidth="1"/>
    <col min="13283" max="13283" width="6.7109375" customWidth="1"/>
    <col min="13284" max="13284" width="59.7109375" customWidth="1"/>
    <col min="13285" max="13286" width="11.5703125" customWidth="1"/>
    <col min="13287" max="13287" width="12.5703125" customWidth="1"/>
    <col min="13536" max="13536" width="6.85546875" customWidth="1"/>
    <col min="13537" max="13537" width="7.28515625" customWidth="1"/>
    <col min="13538" max="13538" width="9.28515625" customWidth="1"/>
    <col min="13539" max="13539" width="6.7109375" customWidth="1"/>
    <col min="13540" max="13540" width="59.7109375" customWidth="1"/>
    <col min="13541" max="13542" width="11.5703125" customWidth="1"/>
    <col min="13543" max="13543" width="12.5703125" customWidth="1"/>
    <col min="13792" max="13792" width="6.85546875" customWidth="1"/>
    <col min="13793" max="13793" width="7.28515625" customWidth="1"/>
    <col min="13794" max="13794" width="9.28515625" customWidth="1"/>
    <col min="13795" max="13795" width="6.7109375" customWidth="1"/>
    <col min="13796" max="13796" width="59.7109375" customWidth="1"/>
    <col min="13797" max="13798" width="11.5703125" customWidth="1"/>
    <col min="13799" max="13799" width="12.5703125" customWidth="1"/>
    <col min="14048" max="14048" width="6.85546875" customWidth="1"/>
    <col min="14049" max="14049" width="7.28515625" customWidth="1"/>
    <col min="14050" max="14050" width="9.28515625" customWidth="1"/>
    <col min="14051" max="14051" width="6.7109375" customWidth="1"/>
    <col min="14052" max="14052" width="59.7109375" customWidth="1"/>
    <col min="14053" max="14054" width="11.5703125" customWidth="1"/>
    <col min="14055" max="14055" width="12.5703125" customWidth="1"/>
    <col min="14304" max="14304" width="6.85546875" customWidth="1"/>
    <col min="14305" max="14305" width="7.28515625" customWidth="1"/>
    <col min="14306" max="14306" width="9.28515625" customWidth="1"/>
    <col min="14307" max="14307" width="6.7109375" customWidth="1"/>
    <col min="14308" max="14308" width="59.7109375" customWidth="1"/>
    <col min="14309" max="14310" width="11.5703125" customWidth="1"/>
    <col min="14311" max="14311" width="12.5703125" customWidth="1"/>
    <col min="14560" max="14560" width="6.85546875" customWidth="1"/>
    <col min="14561" max="14561" width="7.28515625" customWidth="1"/>
    <col min="14562" max="14562" width="9.28515625" customWidth="1"/>
    <col min="14563" max="14563" width="6.7109375" customWidth="1"/>
    <col min="14564" max="14564" width="59.7109375" customWidth="1"/>
    <col min="14565" max="14566" width="11.5703125" customWidth="1"/>
    <col min="14567" max="14567" width="12.5703125" customWidth="1"/>
    <col min="14816" max="14816" width="6.85546875" customWidth="1"/>
    <col min="14817" max="14817" width="7.28515625" customWidth="1"/>
    <col min="14818" max="14818" width="9.28515625" customWidth="1"/>
    <col min="14819" max="14819" width="6.7109375" customWidth="1"/>
    <col min="14820" max="14820" width="59.7109375" customWidth="1"/>
    <col min="14821" max="14822" width="11.5703125" customWidth="1"/>
    <col min="14823" max="14823" width="12.5703125" customWidth="1"/>
    <col min="15072" max="15072" width="6.85546875" customWidth="1"/>
    <col min="15073" max="15073" width="7.28515625" customWidth="1"/>
    <col min="15074" max="15074" width="9.28515625" customWidth="1"/>
    <col min="15075" max="15075" width="6.7109375" customWidth="1"/>
    <col min="15076" max="15076" width="59.7109375" customWidth="1"/>
    <col min="15077" max="15078" width="11.5703125" customWidth="1"/>
    <col min="15079" max="15079" width="12.5703125" customWidth="1"/>
    <col min="15328" max="15328" width="6.85546875" customWidth="1"/>
    <col min="15329" max="15329" width="7.28515625" customWidth="1"/>
    <col min="15330" max="15330" width="9.28515625" customWidth="1"/>
    <col min="15331" max="15331" width="6.7109375" customWidth="1"/>
    <col min="15332" max="15332" width="59.7109375" customWidth="1"/>
    <col min="15333" max="15334" width="11.5703125" customWidth="1"/>
    <col min="15335" max="15335" width="12.5703125" customWidth="1"/>
    <col min="15584" max="15584" width="6.85546875" customWidth="1"/>
    <col min="15585" max="15585" width="7.28515625" customWidth="1"/>
    <col min="15586" max="15586" width="9.28515625" customWidth="1"/>
    <col min="15587" max="15587" width="6.7109375" customWidth="1"/>
    <col min="15588" max="15588" width="59.7109375" customWidth="1"/>
    <col min="15589" max="15590" width="11.5703125" customWidth="1"/>
    <col min="15591" max="15591" width="12.5703125" customWidth="1"/>
    <col min="15840" max="15840" width="6.85546875" customWidth="1"/>
    <col min="15841" max="15841" width="7.28515625" customWidth="1"/>
    <col min="15842" max="15842" width="9.28515625" customWidth="1"/>
    <col min="15843" max="15843" width="6.7109375" customWidth="1"/>
    <col min="15844" max="15844" width="59.7109375" customWidth="1"/>
    <col min="15845" max="15846" width="11.5703125" customWidth="1"/>
    <col min="15847" max="15847" width="12.5703125" customWidth="1"/>
    <col min="16096" max="16096" width="6.85546875" customWidth="1"/>
    <col min="16097" max="16097" width="7.28515625" customWidth="1"/>
    <col min="16098" max="16098" width="9.28515625" customWidth="1"/>
    <col min="16099" max="16099" width="6.7109375" customWidth="1"/>
    <col min="16100" max="16100" width="59.7109375" customWidth="1"/>
    <col min="16101" max="16102" width="11.5703125" customWidth="1"/>
    <col min="16103" max="16103" width="12.5703125" customWidth="1"/>
  </cols>
  <sheetData>
    <row r="1" spans="1:8" s="92" customFormat="1">
      <c r="A1" s="17"/>
      <c r="B1" s="17"/>
      <c r="C1" s="17"/>
      <c r="D1" s="78"/>
      <c r="E1" s="109" t="s">
        <v>548</v>
      </c>
      <c r="F1" s="110"/>
    </row>
    <row r="2" spans="1:8" s="92" customFormat="1">
      <c r="A2" s="17"/>
      <c r="B2" s="17"/>
      <c r="C2" s="17"/>
      <c r="D2" s="78"/>
      <c r="E2" s="109" t="s">
        <v>549</v>
      </c>
      <c r="F2" s="110"/>
    </row>
    <row r="3" spans="1:8">
      <c r="E3" s="111"/>
      <c r="F3" s="112"/>
      <c r="G3"/>
      <c r="H3"/>
    </row>
    <row r="4" spans="1:8" s="76" customFormat="1" ht="15.75">
      <c r="A4" s="81" t="s">
        <v>561</v>
      </c>
      <c r="B4" s="81"/>
      <c r="C4" s="81"/>
      <c r="D4" s="82"/>
      <c r="E4" s="81"/>
      <c r="F4" s="83"/>
    </row>
    <row r="5" spans="1:8" s="76" customFormat="1" ht="15.75" hidden="1">
      <c r="A5" s="81"/>
      <c r="B5" s="81"/>
      <c r="C5" s="81"/>
      <c r="D5" s="82"/>
      <c r="E5" s="81"/>
      <c r="F5" s="83"/>
      <c r="G5" s="83"/>
      <c r="H5" s="83"/>
    </row>
    <row r="6" spans="1:8" s="29" customFormat="1" ht="47.25" customHeight="1">
      <c r="A6" s="52" t="s">
        <v>323</v>
      </c>
      <c r="B6" s="58" t="s">
        <v>182</v>
      </c>
      <c r="C6" s="59" t="s">
        <v>325</v>
      </c>
      <c r="D6" s="57" t="s">
        <v>324</v>
      </c>
      <c r="E6" s="53" t="s">
        <v>322</v>
      </c>
      <c r="F6" s="63" t="s">
        <v>454</v>
      </c>
      <c r="G6" s="87" t="s">
        <v>468</v>
      </c>
      <c r="H6" s="87" t="s">
        <v>521</v>
      </c>
    </row>
    <row r="7" spans="1:8" s="29" customFormat="1" ht="12.75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12">
        <v>6</v>
      </c>
      <c r="G7" s="12">
        <v>7</v>
      </c>
      <c r="H7" s="12">
        <v>8</v>
      </c>
    </row>
    <row r="8" spans="1:8" s="29" customFormat="1" ht="24">
      <c r="A8" s="11" t="s">
        <v>394</v>
      </c>
      <c r="B8" s="14"/>
      <c r="C8" s="14"/>
      <c r="D8" s="15"/>
      <c r="E8" s="55" t="s">
        <v>440</v>
      </c>
      <c r="F8" s="65"/>
      <c r="G8" s="65"/>
      <c r="H8" s="65"/>
    </row>
    <row r="9" spans="1:8" s="21" customFormat="1" ht="13.5">
      <c r="A9" s="18"/>
      <c r="B9" s="18"/>
      <c r="C9" s="18">
        <v>610000</v>
      </c>
      <c r="D9" s="19">
        <v>1</v>
      </c>
      <c r="E9" s="18" t="s">
        <v>183</v>
      </c>
      <c r="F9" s="66">
        <f t="shared" ref="F9:G9" si="0">SUM(F10)</f>
        <v>69000</v>
      </c>
      <c r="G9" s="66">
        <f t="shared" si="0"/>
        <v>115000</v>
      </c>
      <c r="H9" s="66">
        <f>(G9/F9)*100</f>
        <v>166.66666666666669</v>
      </c>
    </row>
    <row r="10" spans="1:8" s="25" customFormat="1" ht="13.5">
      <c r="A10" s="22"/>
      <c r="B10" s="45"/>
      <c r="C10" s="22">
        <v>613000</v>
      </c>
      <c r="D10" s="23" t="s">
        <v>10</v>
      </c>
      <c r="E10" s="22" t="s">
        <v>184</v>
      </c>
      <c r="F10" s="67">
        <f>SUM(F11:F14)</f>
        <v>69000</v>
      </c>
      <c r="G10" s="67">
        <f>SUM(G11:G14)</f>
        <v>115000</v>
      </c>
      <c r="H10" s="66">
        <f>(G10/F10)*100</f>
        <v>166.66666666666669</v>
      </c>
    </row>
    <row r="11" spans="1:8" s="29" customFormat="1" ht="13.5">
      <c r="A11" s="26"/>
      <c r="B11" s="43" t="s">
        <v>191</v>
      </c>
      <c r="C11" s="26">
        <v>613100</v>
      </c>
      <c r="D11" s="27" t="s">
        <v>12</v>
      </c>
      <c r="E11" s="26" t="s">
        <v>186</v>
      </c>
      <c r="F11" s="69">
        <v>1000</v>
      </c>
      <c r="G11" s="69">
        <v>1000</v>
      </c>
      <c r="H11" s="66">
        <f>(G11/F11)*100</f>
        <v>100</v>
      </c>
    </row>
    <row r="12" spans="1:8" s="29" customFormat="1" ht="13.5">
      <c r="A12" s="26"/>
      <c r="B12" s="46" t="s">
        <v>191</v>
      </c>
      <c r="C12" s="26">
        <v>613900</v>
      </c>
      <c r="D12" s="27" t="s">
        <v>20</v>
      </c>
      <c r="E12" s="26" t="s">
        <v>187</v>
      </c>
      <c r="F12" s="69">
        <v>23000</v>
      </c>
      <c r="G12" s="69">
        <v>18500</v>
      </c>
      <c r="H12" s="66">
        <f>(G12/F12)*100</f>
        <v>80.434782608695656</v>
      </c>
    </row>
    <row r="13" spans="1:8" s="29" customFormat="1" ht="13.5">
      <c r="A13" s="26"/>
      <c r="B13" s="46" t="s">
        <v>191</v>
      </c>
      <c r="C13" s="26">
        <v>613900</v>
      </c>
      <c r="D13" s="27" t="s">
        <v>23</v>
      </c>
      <c r="E13" s="26" t="s">
        <v>473</v>
      </c>
      <c r="F13" s="69">
        <v>0</v>
      </c>
      <c r="G13" s="69">
        <v>500</v>
      </c>
      <c r="H13" s="66"/>
    </row>
    <row r="14" spans="1:8" s="29" customFormat="1" ht="13.5">
      <c r="A14" s="26"/>
      <c r="B14" s="46" t="s">
        <v>191</v>
      </c>
      <c r="C14" s="26">
        <v>613900</v>
      </c>
      <c r="D14" s="27" t="s">
        <v>192</v>
      </c>
      <c r="E14" s="26" t="s">
        <v>321</v>
      </c>
      <c r="F14" s="69">
        <v>45000</v>
      </c>
      <c r="G14" s="69">
        <v>95000</v>
      </c>
      <c r="H14" s="66">
        <f t="shared" ref="H14:H19" si="1">(G14/F14)*100</f>
        <v>211.11111111111111</v>
      </c>
    </row>
    <row r="15" spans="1:8" s="25" customFormat="1" ht="13.5">
      <c r="A15" s="22"/>
      <c r="B15" s="45"/>
      <c r="C15" s="22">
        <v>821000</v>
      </c>
      <c r="D15" s="23">
        <v>2</v>
      </c>
      <c r="E15" s="54" t="s">
        <v>214</v>
      </c>
      <c r="F15" s="67">
        <f>SUM(F16:F18)</f>
        <v>70000</v>
      </c>
      <c r="G15" s="67">
        <f>SUM(G16:G18)</f>
        <v>75000</v>
      </c>
      <c r="H15" s="66">
        <f t="shared" si="1"/>
        <v>107.14285714285714</v>
      </c>
    </row>
    <row r="16" spans="1:8" s="29" customFormat="1" ht="13.5" hidden="1">
      <c r="A16" s="26"/>
      <c r="B16" s="46"/>
      <c r="C16" s="26"/>
      <c r="D16" s="27"/>
      <c r="E16" s="26"/>
      <c r="F16" s="69"/>
      <c r="G16" s="69"/>
      <c r="H16" s="66" t="e">
        <f t="shared" si="1"/>
        <v>#DIV/0!</v>
      </c>
    </row>
    <row r="17" spans="1:8" s="29" customFormat="1" ht="13.5">
      <c r="A17" s="26"/>
      <c r="B17" s="46" t="s">
        <v>189</v>
      </c>
      <c r="C17" s="26">
        <v>821500</v>
      </c>
      <c r="D17" s="27" t="s">
        <v>54</v>
      </c>
      <c r="E17" s="26" t="s">
        <v>336</v>
      </c>
      <c r="F17" s="69">
        <v>60000</v>
      </c>
      <c r="G17" s="69">
        <v>70000</v>
      </c>
      <c r="H17" s="66">
        <f t="shared" si="1"/>
        <v>116.66666666666667</v>
      </c>
    </row>
    <row r="18" spans="1:8" s="29" customFormat="1" ht="13.5">
      <c r="A18" s="26"/>
      <c r="B18" s="46" t="s">
        <v>189</v>
      </c>
      <c r="C18" s="26">
        <v>821500</v>
      </c>
      <c r="D18" s="27" t="s">
        <v>72</v>
      </c>
      <c r="E18" s="26" t="s">
        <v>351</v>
      </c>
      <c r="F18" s="69">
        <v>10000</v>
      </c>
      <c r="G18" s="69">
        <v>5000</v>
      </c>
      <c r="H18" s="66">
        <f t="shared" si="1"/>
        <v>50</v>
      </c>
    </row>
    <row r="19" spans="1:8" s="29" customFormat="1" ht="13.5">
      <c r="A19" s="26"/>
      <c r="B19" s="26"/>
      <c r="C19" s="26"/>
      <c r="D19" s="27"/>
      <c r="E19" s="54" t="s">
        <v>405</v>
      </c>
      <c r="F19" s="67">
        <f>SUM(F9+F15)</f>
        <v>139000</v>
      </c>
      <c r="G19" s="67">
        <f>SUM(G9+G15)</f>
        <v>190000</v>
      </c>
      <c r="H19" s="66">
        <f t="shared" si="1"/>
        <v>136.69064748201438</v>
      </c>
    </row>
    <row r="20" spans="1:8" s="29" customFormat="1" ht="24">
      <c r="A20" s="11" t="s">
        <v>395</v>
      </c>
      <c r="B20" s="14"/>
      <c r="C20" s="14"/>
      <c r="D20" s="15"/>
      <c r="E20" s="55" t="s">
        <v>441</v>
      </c>
      <c r="F20" s="65"/>
      <c r="G20" s="65"/>
      <c r="H20" s="65"/>
    </row>
    <row r="21" spans="1:8" s="21" customFormat="1" ht="13.5">
      <c r="A21" s="18"/>
      <c r="B21" s="44"/>
      <c r="C21" s="18">
        <v>610000</v>
      </c>
      <c r="D21" s="19">
        <v>1</v>
      </c>
      <c r="E21" s="18" t="s">
        <v>183</v>
      </c>
      <c r="F21" s="66">
        <f>SUM(F22+F30)</f>
        <v>1500000</v>
      </c>
      <c r="G21" s="66">
        <f>SUM(G22+G30)</f>
        <v>1225500</v>
      </c>
      <c r="H21" s="66">
        <f t="shared" ref="H21:H26" si="2">(G21/F21)*100</f>
        <v>81.699999999999989</v>
      </c>
    </row>
    <row r="22" spans="1:8" s="25" customFormat="1" ht="13.5">
      <c r="A22" s="22"/>
      <c r="B22" s="45"/>
      <c r="C22" s="22">
        <v>613000</v>
      </c>
      <c r="D22" s="23" t="s">
        <v>10</v>
      </c>
      <c r="E22" s="22" t="s">
        <v>184</v>
      </c>
      <c r="F22" s="67">
        <f>SUM(F23:F29)</f>
        <v>140000</v>
      </c>
      <c r="G22" s="67">
        <f>SUM(G23:G29)</f>
        <v>164000</v>
      </c>
      <c r="H22" s="66">
        <f t="shared" si="2"/>
        <v>117.14285714285715</v>
      </c>
    </row>
    <row r="23" spans="1:8" s="29" customFormat="1" ht="13.5">
      <c r="A23" s="26"/>
      <c r="B23" s="46" t="s">
        <v>189</v>
      </c>
      <c r="C23" s="26">
        <v>613100</v>
      </c>
      <c r="D23" s="27" t="s">
        <v>12</v>
      </c>
      <c r="E23" s="26" t="s">
        <v>186</v>
      </c>
      <c r="F23" s="69">
        <v>1000</v>
      </c>
      <c r="G23" s="69">
        <v>1000</v>
      </c>
      <c r="H23" s="66">
        <f t="shared" si="2"/>
        <v>100</v>
      </c>
    </row>
    <row r="24" spans="1:8" s="29" customFormat="1" ht="13.5">
      <c r="A24" s="26"/>
      <c r="B24" s="46" t="s">
        <v>191</v>
      </c>
      <c r="C24" s="26">
        <v>613700</v>
      </c>
      <c r="D24" s="27" t="s">
        <v>20</v>
      </c>
      <c r="E24" s="26" t="s">
        <v>419</v>
      </c>
      <c r="F24" s="69">
        <v>30000</v>
      </c>
      <c r="G24" s="69">
        <v>30000</v>
      </c>
      <c r="H24" s="66">
        <f t="shared" si="2"/>
        <v>100</v>
      </c>
    </row>
    <row r="25" spans="1:8" s="29" customFormat="1" ht="13.5">
      <c r="A25" s="26"/>
      <c r="B25" s="46" t="s">
        <v>189</v>
      </c>
      <c r="C25" s="26">
        <v>613800</v>
      </c>
      <c r="D25" s="27" t="s">
        <v>23</v>
      </c>
      <c r="E25" s="26" t="s">
        <v>190</v>
      </c>
      <c r="F25" s="69">
        <v>14000</v>
      </c>
      <c r="G25" s="69">
        <v>14000</v>
      </c>
      <c r="H25" s="66">
        <f t="shared" si="2"/>
        <v>100</v>
      </c>
    </row>
    <row r="26" spans="1:8" s="29" customFormat="1" ht="13.5">
      <c r="A26" s="26"/>
      <c r="B26" s="46" t="s">
        <v>206</v>
      </c>
      <c r="C26" s="26">
        <v>613900</v>
      </c>
      <c r="D26" s="27" t="s">
        <v>192</v>
      </c>
      <c r="E26" s="26" t="s">
        <v>220</v>
      </c>
      <c r="F26" s="69">
        <v>70000</v>
      </c>
      <c r="G26" s="69">
        <v>70000</v>
      </c>
      <c r="H26" s="66">
        <f t="shared" si="2"/>
        <v>100</v>
      </c>
    </row>
    <row r="27" spans="1:8" s="29" customFormat="1" ht="13.5">
      <c r="A27" s="26"/>
      <c r="B27" s="46" t="s">
        <v>189</v>
      </c>
      <c r="C27" s="26">
        <v>613900</v>
      </c>
      <c r="D27" s="27" t="s">
        <v>193</v>
      </c>
      <c r="E27" s="26" t="s">
        <v>473</v>
      </c>
      <c r="F27" s="69">
        <v>0</v>
      </c>
      <c r="G27" s="69">
        <v>500</v>
      </c>
      <c r="H27" s="66"/>
    </row>
    <row r="28" spans="1:8" s="29" customFormat="1" ht="24.75">
      <c r="A28" s="26"/>
      <c r="B28" s="46" t="s">
        <v>189</v>
      </c>
      <c r="C28" s="26">
        <v>613900</v>
      </c>
      <c r="D28" s="27" t="s">
        <v>194</v>
      </c>
      <c r="E28" s="89" t="s">
        <v>524</v>
      </c>
      <c r="F28" s="69">
        <v>0</v>
      </c>
      <c r="G28" s="69">
        <v>25000</v>
      </c>
      <c r="H28" s="66"/>
    </row>
    <row r="29" spans="1:8" s="29" customFormat="1" ht="13.5">
      <c r="A29" s="26"/>
      <c r="B29" s="46" t="s">
        <v>189</v>
      </c>
      <c r="C29" s="26">
        <v>613900</v>
      </c>
      <c r="D29" s="27" t="s">
        <v>195</v>
      </c>
      <c r="E29" s="26" t="s">
        <v>187</v>
      </c>
      <c r="F29" s="69">
        <v>25000</v>
      </c>
      <c r="G29" s="69">
        <v>23500</v>
      </c>
      <c r="H29" s="66">
        <f>(G29/F29)*100</f>
        <v>94</v>
      </c>
    </row>
    <row r="30" spans="1:8" s="25" customFormat="1" ht="13.5" customHeight="1">
      <c r="A30" s="22"/>
      <c r="B30" s="45"/>
      <c r="C30" s="22">
        <v>614000</v>
      </c>
      <c r="D30" s="23" t="s">
        <v>29</v>
      </c>
      <c r="E30" s="22" t="s">
        <v>197</v>
      </c>
      <c r="F30" s="67">
        <f>SUM(F31:F42)</f>
        <v>1360000</v>
      </c>
      <c r="G30" s="67">
        <f>SUM(G31:G42)</f>
        <v>1061500</v>
      </c>
      <c r="H30" s="66">
        <f>(G30/F30)*100</f>
        <v>78.05147058823529</v>
      </c>
    </row>
    <row r="31" spans="1:8" s="29" customFormat="1" ht="13.5">
      <c r="A31" s="26"/>
      <c r="B31" s="46" t="s">
        <v>198</v>
      </c>
      <c r="C31" s="26">
        <v>614400</v>
      </c>
      <c r="D31" s="27" t="s">
        <v>31</v>
      </c>
      <c r="E31" s="26" t="s">
        <v>200</v>
      </c>
      <c r="F31" s="69">
        <v>10000</v>
      </c>
      <c r="G31" s="69">
        <v>10000</v>
      </c>
      <c r="H31" s="66">
        <f>(G31/F31)*100</f>
        <v>100</v>
      </c>
    </row>
    <row r="32" spans="1:8" s="29" customFormat="1" ht="13.5">
      <c r="A32" s="26"/>
      <c r="B32" s="46" t="s">
        <v>189</v>
      </c>
      <c r="C32" s="26">
        <v>614400</v>
      </c>
      <c r="D32" s="27" t="s">
        <v>199</v>
      </c>
      <c r="E32" s="26" t="s">
        <v>525</v>
      </c>
      <c r="F32" s="69">
        <v>150000</v>
      </c>
      <c r="G32" s="69">
        <v>0</v>
      </c>
      <c r="H32" s="66">
        <f>(G32/F32)*100</f>
        <v>0</v>
      </c>
    </row>
    <row r="33" spans="1:8" s="29" customFormat="1" ht="15" customHeight="1">
      <c r="A33" s="26"/>
      <c r="B33" s="46" t="s">
        <v>189</v>
      </c>
      <c r="C33" s="26">
        <v>614400</v>
      </c>
      <c r="D33" s="27" t="s">
        <v>202</v>
      </c>
      <c r="E33" s="89" t="s">
        <v>483</v>
      </c>
      <c r="F33" s="69">
        <v>0</v>
      </c>
      <c r="G33" s="69">
        <v>35000</v>
      </c>
      <c r="H33" s="66"/>
    </row>
    <row r="34" spans="1:8" s="29" customFormat="1" ht="13.5">
      <c r="A34" s="26"/>
      <c r="B34" s="46" t="s">
        <v>189</v>
      </c>
      <c r="C34" s="26">
        <v>614400</v>
      </c>
      <c r="D34" s="27" t="s">
        <v>204</v>
      </c>
      <c r="E34" s="26" t="s">
        <v>423</v>
      </c>
      <c r="F34" s="69">
        <v>160000</v>
      </c>
      <c r="G34" s="69">
        <v>150000</v>
      </c>
      <c r="H34" s="66">
        <f>(G34/F34)*100</f>
        <v>93.75</v>
      </c>
    </row>
    <row r="35" spans="1:8" s="29" customFormat="1" ht="13.5">
      <c r="A35" s="26"/>
      <c r="B35" s="46" t="s">
        <v>189</v>
      </c>
      <c r="C35" s="26">
        <v>614400</v>
      </c>
      <c r="D35" s="27" t="s">
        <v>207</v>
      </c>
      <c r="E35" s="26" t="s">
        <v>484</v>
      </c>
      <c r="F35" s="69">
        <v>0</v>
      </c>
      <c r="G35" s="69">
        <v>15000</v>
      </c>
      <c r="H35" s="66"/>
    </row>
    <row r="36" spans="1:8" s="29" customFormat="1" ht="29.25" customHeight="1">
      <c r="A36" s="26"/>
      <c r="B36" s="46" t="s">
        <v>189</v>
      </c>
      <c r="C36" s="26">
        <v>614400</v>
      </c>
      <c r="D36" s="27" t="s">
        <v>210</v>
      </c>
      <c r="E36" s="89" t="s">
        <v>485</v>
      </c>
      <c r="F36" s="69">
        <v>0</v>
      </c>
      <c r="G36" s="69">
        <v>25000</v>
      </c>
      <c r="H36" s="66"/>
    </row>
    <row r="37" spans="1:8" s="29" customFormat="1" ht="13.5">
      <c r="A37" s="26"/>
      <c r="B37" s="46" t="s">
        <v>189</v>
      </c>
      <c r="C37" s="26">
        <v>614400</v>
      </c>
      <c r="D37" s="27" t="s">
        <v>212</v>
      </c>
      <c r="E37" s="26" t="s">
        <v>461</v>
      </c>
      <c r="F37" s="69">
        <v>210000</v>
      </c>
      <c r="G37" s="69">
        <v>0</v>
      </c>
      <c r="H37" s="66">
        <f t="shared" ref="H37:H43" si="3">(G37/F37)*100</f>
        <v>0</v>
      </c>
    </row>
    <row r="38" spans="1:8" s="29" customFormat="1" ht="13.5">
      <c r="A38" s="26"/>
      <c r="B38" s="46" t="s">
        <v>201</v>
      </c>
      <c r="C38" s="26">
        <v>614500</v>
      </c>
      <c r="D38" s="27" t="s">
        <v>234</v>
      </c>
      <c r="E38" s="26" t="s">
        <v>203</v>
      </c>
      <c r="F38" s="69">
        <v>550000</v>
      </c>
      <c r="G38" s="69">
        <v>550000</v>
      </c>
      <c r="H38" s="66">
        <f t="shared" si="3"/>
        <v>100</v>
      </c>
    </row>
    <row r="39" spans="1:8" s="29" customFormat="1" ht="13.5">
      <c r="A39" s="26"/>
      <c r="B39" s="46" t="s">
        <v>189</v>
      </c>
      <c r="C39" s="26">
        <v>614500</v>
      </c>
      <c r="D39" s="27" t="s">
        <v>235</v>
      </c>
      <c r="E39" s="26" t="s">
        <v>205</v>
      </c>
      <c r="F39" s="69">
        <v>100000</v>
      </c>
      <c r="G39" s="69">
        <v>87500</v>
      </c>
      <c r="H39" s="66">
        <f t="shared" si="3"/>
        <v>87.5</v>
      </c>
    </row>
    <row r="40" spans="1:8" s="29" customFormat="1" ht="13.5">
      <c r="A40" s="26"/>
      <c r="B40" s="46" t="s">
        <v>206</v>
      </c>
      <c r="C40" s="26">
        <v>614800</v>
      </c>
      <c r="D40" s="27" t="s">
        <v>236</v>
      </c>
      <c r="E40" s="26" t="s">
        <v>208</v>
      </c>
      <c r="F40" s="69">
        <v>45000</v>
      </c>
      <c r="G40" s="69">
        <v>45000</v>
      </c>
      <c r="H40" s="66">
        <f t="shared" si="3"/>
        <v>100</v>
      </c>
    </row>
    <row r="41" spans="1:8" s="29" customFormat="1" ht="13.5">
      <c r="A41" s="26"/>
      <c r="B41" s="46" t="s">
        <v>209</v>
      </c>
      <c r="C41" s="26">
        <v>614800</v>
      </c>
      <c r="D41" s="27" t="s">
        <v>238</v>
      </c>
      <c r="E41" s="26" t="s">
        <v>211</v>
      </c>
      <c r="F41" s="69">
        <v>105000</v>
      </c>
      <c r="G41" s="69">
        <v>114000</v>
      </c>
      <c r="H41" s="66">
        <f t="shared" si="3"/>
        <v>108.57142857142857</v>
      </c>
    </row>
    <row r="42" spans="1:8" s="29" customFormat="1" ht="13.5">
      <c r="A42" s="26"/>
      <c r="B42" s="46" t="s">
        <v>209</v>
      </c>
      <c r="C42" s="26">
        <v>614800</v>
      </c>
      <c r="D42" s="27" t="s">
        <v>239</v>
      </c>
      <c r="E42" s="26" t="s">
        <v>213</v>
      </c>
      <c r="F42" s="69">
        <v>30000</v>
      </c>
      <c r="G42" s="69">
        <v>30000</v>
      </c>
      <c r="H42" s="66">
        <f t="shared" si="3"/>
        <v>100</v>
      </c>
    </row>
    <row r="43" spans="1:8" s="29" customFormat="1" ht="13.5">
      <c r="A43" s="26"/>
      <c r="B43" s="46"/>
      <c r="C43" s="26"/>
      <c r="D43" s="27"/>
      <c r="E43" s="54" t="s">
        <v>406</v>
      </c>
      <c r="F43" s="67">
        <f>SUM(F21)</f>
        <v>1500000</v>
      </c>
      <c r="G43" s="67">
        <f>SUM(G21)</f>
        <v>1225500</v>
      </c>
      <c r="H43" s="66">
        <f t="shared" si="3"/>
        <v>81.699999999999989</v>
      </c>
    </row>
    <row r="44" spans="1:8" s="29" customFormat="1" ht="24">
      <c r="A44" s="11" t="s">
        <v>396</v>
      </c>
      <c r="B44" s="14"/>
      <c r="C44" s="14"/>
      <c r="D44" s="15"/>
      <c r="E44" s="55" t="s">
        <v>442</v>
      </c>
      <c r="F44" s="65"/>
      <c r="G44" s="65"/>
      <c r="H44" s="65"/>
    </row>
    <row r="45" spans="1:8" s="21" customFormat="1" ht="13.5">
      <c r="A45" s="18"/>
      <c r="B45" s="44"/>
      <c r="C45" s="18">
        <v>610000</v>
      </c>
      <c r="D45" s="19">
        <v>1</v>
      </c>
      <c r="E45" s="18" t="s">
        <v>183</v>
      </c>
      <c r="F45" s="66">
        <f>SUM(F46+F51)</f>
        <v>2788600</v>
      </c>
      <c r="G45" s="66">
        <f>SUM(G46+G51)</f>
        <v>3263000</v>
      </c>
      <c r="H45" s="66">
        <f>(G45/F45)*100</f>
        <v>117.01212077745105</v>
      </c>
    </row>
    <row r="46" spans="1:8" s="25" customFormat="1" ht="13.5">
      <c r="A46" s="22"/>
      <c r="B46" s="45"/>
      <c r="C46" s="22">
        <v>613000</v>
      </c>
      <c r="D46" s="23" t="s">
        <v>10</v>
      </c>
      <c r="E46" s="22" t="s">
        <v>184</v>
      </c>
      <c r="F46" s="67">
        <f>SUM(F47:F50)</f>
        <v>106000</v>
      </c>
      <c r="G46" s="67">
        <f>SUM(G47:G50)</f>
        <v>161000</v>
      </c>
      <c r="H46" s="66">
        <f>(G46/F46)*100</f>
        <v>151.88679245283018</v>
      </c>
    </row>
    <row r="47" spans="1:8" s="29" customFormat="1" ht="13.5">
      <c r="A47" s="26"/>
      <c r="B47" s="46" t="s">
        <v>189</v>
      </c>
      <c r="C47" s="26">
        <v>613100</v>
      </c>
      <c r="D47" s="27" t="s">
        <v>12</v>
      </c>
      <c r="E47" s="26" t="s">
        <v>186</v>
      </c>
      <c r="F47" s="69">
        <v>1000</v>
      </c>
      <c r="G47" s="69">
        <v>1000</v>
      </c>
      <c r="H47" s="66">
        <f>(G47/F47)*100</f>
        <v>100</v>
      </c>
    </row>
    <row r="48" spans="1:8" s="29" customFormat="1" ht="13.5">
      <c r="A48" s="26"/>
      <c r="B48" s="46" t="s">
        <v>226</v>
      </c>
      <c r="C48" s="26">
        <v>613500</v>
      </c>
      <c r="D48" s="27" t="s">
        <v>20</v>
      </c>
      <c r="E48" s="26" t="s">
        <v>227</v>
      </c>
      <c r="F48" s="69">
        <v>99500</v>
      </c>
      <c r="G48" s="69">
        <v>155000</v>
      </c>
      <c r="H48" s="66">
        <f>(G48/F48)*100</f>
        <v>155.77889447236183</v>
      </c>
    </row>
    <row r="49" spans="1:8" s="29" customFormat="1" ht="13.5">
      <c r="A49" s="26"/>
      <c r="B49" s="46" t="s">
        <v>486</v>
      </c>
      <c r="C49" s="26">
        <v>613900</v>
      </c>
      <c r="D49" s="27" t="s">
        <v>23</v>
      </c>
      <c r="E49" s="26" t="s">
        <v>473</v>
      </c>
      <c r="F49" s="69">
        <v>0</v>
      </c>
      <c r="G49" s="69">
        <v>500</v>
      </c>
      <c r="H49" s="66"/>
    </row>
    <row r="50" spans="1:8" s="29" customFormat="1" ht="13.5">
      <c r="A50" s="26"/>
      <c r="B50" s="46" t="s">
        <v>189</v>
      </c>
      <c r="C50" s="26">
        <v>613900</v>
      </c>
      <c r="D50" s="27" t="s">
        <v>192</v>
      </c>
      <c r="E50" s="26" t="s">
        <v>187</v>
      </c>
      <c r="F50" s="69">
        <v>5500</v>
      </c>
      <c r="G50" s="69">
        <v>4500</v>
      </c>
      <c r="H50" s="66">
        <f t="shared" ref="H50:H61" si="4">(G50/F50)*100</f>
        <v>81.818181818181827</v>
      </c>
    </row>
    <row r="51" spans="1:8" s="25" customFormat="1" ht="13.5" customHeight="1">
      <c r="A51" s="22"/>
      <c r="B51" s="45"/>
      <c r="C51" s="22">
        <v>614000</v>
      </c>
      <c r="D51" s="23" t="s">
        <v>29</v>
      </c>
      <c r="E51" s="22" t="s">
        <v>197</v>
      </c>
      <c r="F51" s="67">
        <f>SUM(F52:F105)</f>
        <v>2682600</v>
      </c>
      <c r="G51" s="67">
        <f>SUM(G52:G105)</f>
        <v>3102000</v>
      </c>
      <c r="H51" s="66">
        <f t="shared" si="4"/>
        <v>115.63408633415344</v>
      </c>
    </row>
    <row r="52" spans="1:8" s="29" customFormat="1" ht="13.5">
      <c r="A52" s="26"/>
      <c r="B52" s="46" t="s">
        <v>246</v>
      </c>
      <c r="C52" s="26">
        <v>614100</v>
      </c>
      <c r="D52" s="27" t="s">
        <v>31</v>
      </c>
      <c r="E52" s="26" t="s">
        <v>260</v>
      </c>
      <c r="F52" s="69">
        <v>9000</v>
      </c>
      <c r="G52" s="69">
        <v>9000</v>
      </c>
      <c r="H52" s="66">
        <f t="shared" si="4"/>
        <v>100</v>
      </c>
    </row>
    <row r="53" spans="1:8" s="29" customFormat="1" ht="13.5">
      <c r="A53" s="26"/>
      <c r="B53" s="46" t="s">
        <v>229</v>
      </c>
      <c r="C53" s="26">
        <v>614200</v>
      </c>
      <c r="D53" s="27" t="s">
        <v>199</v>
      </c>
      <c r="E53" s="26" t="s">
        <v>320</v>
      </c>
      <c r="F53" s="69">
        <v>108000</v>
      </c>
      <c r="G53" s="69">
        <v>120000</v>
      </c>
      <c r="H53" s="66">
        <f t="shared" si="4"/>
        <v>111.11111111111111</v>
      </c>
    </row>
    <row r="54" spans="1:8" s="29" customFormat="1" ht="13.5">
      <c r="A54" s="26"/>
      <c r="B54" s="46" t="s">
        <v>229</v>
      </c>
      <c r="C54" s="26">
        <v>614200</v>
      </c>
      <c r="D54" s="27" t="s">
        <v>202</v>
      </c>
      <c r="E54" s="26" t="s">
        <v>319</v>
      </c>
      <c r="F54" s="69">
        <v>153000</v>
      </c>
      <c r="G54" s="69">
        <v>250000</v>
      </c>
      <c r="H54" s="66">
        <f t="shared" si="4"/>
        <v>163.3986928104575</v>
      </c>
    </row>
    <row r="55" spans="1:8" s="29" customFormat="1" ht="13.5">
      <c r="A55" s="26"/>
      <c r="B55" s="46" t="s">
        <v>229</v>
      </c>
      <c r="C55" s="26">
        <v>614200</v>
      </c>
      <c r="D55" s="60" t="s">
        <v>204</v>
      </c>
      <c r="E55" s="26" t="s">
        <v>377</v>
      </c>
      <c r="F55" s="69">
        <v>45000</v>
      </c>
      <c r="G55" s="69">
        <v>42000</v>
      </c>
      <c r="H55" s="66">
        <f t="shared" si="4"/>
        <v>93.333333333333329</v>
      </c>
    </row>
    <row r="56" spans="1:8" s="29" customFormat="1" ht="13.5">
      <c r="A56" s="26"/>
      <c r="B56" s="46" t="s">
        <v>230</v>
      </c>
      <c r="C56" s="26">
        <v>614200</v>
      </c>
      <c r="D56" s="27" t="s">
        <v>207</v>
      </c>
      <c r="E56" s="26" t="s">
        <v>317</v>
      </c>
      <c r="F56" s="69">
        <v>31900</v>
      </c>
      <c r="G56" s="69">
        <v>32000</v>
      </c>
      <c r="H56" s="66">
        <f t="shared" si="4"/>
        <v>100.31347962382443</v>
      </c>
    </row>
    <row r="57" spans="1:8" s="29" customFormat="1" ht="13.5">
      <c r="A57" s="26"/>
      <c r="B57" s="46" t="s">
        <v>230</v>
      </c>
      <c r="C57" s="26">
        <v>614200</v>
      </c>
      <c r="D57" s="27" t="s">
        <v>210</v>
      </c>
      <c r="E57" s="26" t="s">
        <v>231</v>
      </c>
      <c r="F57" s="69">
        <v>18100</v>
      </c>
      <c r="G57" s="69">
        <v>15000</v>
      </c>
      <c r="H57" s="66">
        <f t="shared" si="4"/>
        <v>82.872928176795583</v>
      </c>
    </row>
    <row r="58" spans="1:8" s="29" customFormat="1" ht="13.5">
      <c r="A58" s="26"/>
      <c r="B58" s="46">
        <v>1091</v>
      </c>
      <c r="C58" s="26">
        <v>614200</v>
      </c>
      <c r="D58" s="27" t="s">
        <v>212</v>
      </c>
      <c r="E58" s="26" t="s">
        <v>352</v>
      </c>
      <c r="F58" s="69">
        <v>360000</v>
      </c>
      <c r="G58" s="69">
        <v>850000</v>
      </c>
      <c r="H58" s="66">
        <f t="shared" si="4"/>
        <v>236.11111111111111</v>
      </c>
    </row>
    <row r="59" spans="1:8" s="29" customFormat="1" ht="13.5">
      <c r="A59" s="26"/>
      <c r="B59" s="46">
        <v>1091</v>
      </c>
      <c r="C59" s="26">
        <v>614200</v>
      </c>
      <c r="D59" s="27" t="s">
        <v>234</v>
      </c>
      <c r="E59" s="26" t="s">
        <v>455</v>
      </c>
      <c r="F59" s="69">
        <v>150000</v>
      </c>
      <c r="G59" s="69">
        <v>0</v>
      </c>
      <c r="H59" s="66">
        <f t="shared" si="4"/>
        <v>0</v>
      </c>
    </row>
    <row r="60" spans="1:8" s="29" customFormat="1" ht="13.5">
      <c r="A60" s="26"/>
      <c r="B60" s="46">
        <v>1091</v>
      </c>
      <c r="C60" s="26">
        <v>614200</v>
      </c>
      <c r="D60" s="27" t="s">
        <v>235</v>
      </c>
      <c r="E60" s="26" t="s">
        <v>232</v>
      </c>
      <c r="F60" s="69">
        <v>9000</v>
      </c>
      <c r="G60" s="69">
        <v>2000</v>
      </c>
      <c r="H60" s="66">
        <f t="shared" si="4"/>
        <v>22.222222222222221</v>
      </c>
    </row>
    <row r="61" spans="1:8" s="29" customFormat="1" ht="15" customHeight="1">
      <c r="A61" s="26"/>
      <c r="B61" s="46">
        <v>1091</v>
      </c>
      <c r="C61" s="26">
        <v>614200</v>
      </c>
      <c r="D61" s="27" t="s">
        <v>236</v>
      </c>
      <c r="E61" s="89" t="s">
        <v>439</v>
      </c>
      <c r="F61" s="69">
        <v>39000</v>
      </c>
      <c r="G61" s="69">
        <v>0</v>
      </c>
      <c r="H61" s="66">
        <f t="shared" si="4"/>
        <v>0</v>
      </c>
    </row>
    <row r="62" spans="1:8" s="29" customFormat="1" ht="15" customHeight="1">
      <c r="A62" s="26"/>
      <c r="B62" s="46">
        <v>1091</v>
      </c>
      <c r="C62" s="26">
        <v>614200</v>
      </c>
      <c r="D62" s="27" t="s">
        <v>238</v>
      </c>
      <c r="E62" s="89" t="s">
        <v>526</v>
      </c>
      <c r="F62" s="69">
        <v>0</v>
      </c>
      <c r="G62" s="69">
        <v>20000</v>
      </c>
      <c r="H62" s="66"/>
    </row>
    <row r="63" spans="1:8" s="29" customFormat="1" ht="15" customHeight="1">
      <c r="A63" s="26"/>
      <c r="B63" s="46" t="s">
        <v>196</v>
      </c>
      <c r="C63" s="26">
        <v>614200</v>
      </c>
      <c r="D63" s="27" t="s">
        <v>239</v>
      </c>
      <c r="E63" s="89" t="s">
        <v>527</v>
      </c>
      <c r="F63" s="69">
        <v>0</v>
      </c>
      <c r="G63" s="69">
        <v>10000</v>
      </c>
      <c r="H63" s="66"/>
    </row>
    <row r="64" spans="1:8" s="29" customFormat="1" ht="16.5" customHeight="1">
      <c r="A64" s="26"/>
      <c r="B64" s="46" t="s">
        <v>233</v>
      </c>
      <c r="C64" s="26">
        <v>614200</v>
      </c>
      <c r="D64" s="27" t="s">
        <v>241</v>
      </c>
      <c r="E64" s="89" t="s">
        <v>382</v>
      </c>
      <c r="F64" s="69">
        <v>15000</v>
      </c>
      <c r="G64" s="69">
        <v>15000</v>
      </c>
      <c r="H64" s="66">
        <f>(G64/F64)*100</f>
        <v>100</v>
      </c>
    </row>
    <row r="65" spans="1:8" s="29" customFormat="1" ht="24.75">
      <c r="A65" s="26"/>
      <c r="B65" s="46">
        <v>1091</v>
      </c>
      <c r="C65" s="26">
        <v>614200</v>
      </c>
      <c r="D65" s="27" t="s">
        <v>243</v>
      </c>
      <c r="E65" s="89" t="s">
        <v>456</v>
      </c>
      <c r="F65" s="69">
        <v>15000</v>
      </c>
      <c r="G65" s="69">
        <v>15000</v>
      </c>
      <c r="H65" s="66">
        <f>(G65/F65)*100</f>
        <v>100</v>
      </c>
    </row>
    <row r="66" spans="1:8" s="29" customFormat="1" ht="25.5" customHeight="1">
      <c r="A66" s="26"/>
      <c r="B66" s="46" t="s">
        <v>246</v>
      </c>
      <c r="C66" s="26">
        <v>614300</v>
      </c>
      <c r="D66" s="27" t="s">
        <v>245</v>
      </c>
      <c r="E66" s="89" t="s">
        <v>528</v>
      </c>
      <c r="F66" s="69">
        <v>80000</v>
      </c>
      <c r="G66" s="69">
        <v>0</v>
      </c>
      <c r="H66" s="66">
        <f>(G66/F66)*100</f>
        <v>0</v>
      </c>
    </row>
    <row r="67" spans="1:8" s="29" customFormat="1" ht="13.5">
      <c r="A67" s="26"/>
      <c r="B67" s="46" t="s">
        <v>246</v>
      </c>
      <c r="C67" s="26">
        <v>614300</v>
      </c>
      <c r="D67" s="27" t="s">
        <v>247</v>
      </c>
      <c r="E67" s="26" t="s">
        <v>474</v>
      </c>
      <c r="F67" s="69">
        <v>0</v>
      </c>
      <c r="G67" s="69">
        <v>29000</v>
      </c>
      <c r="H67" s="66"/>
    </row>
    <row r="68" spans="1:8" s="29" customFormat="1" ht="13.5">
      <c r="A68" s="26"/>
      <c r="B68" s="46" t="s">
        <v>246</v>
      </c>
      <c r="C68" s="26">
        <v>614300</v>
      </c>
      <c r="D68" s="27" t="s">
        <v>248</v>
      </c>
      <c r="E68" s="26" t="s">
        <v>475</v>
      </c>
      <c r="F68" s="69">
        <v>0</v>
      </c>
      <c r="G68" s="69">
        <v>29000</v>
      </c>
      <c r="H68" s="66"/>
    </row>
    <row r="69" spans="1:8" s="29" customFormat="1" ht="13.5">
      <c r="A69" s="26"/>
      <c r="B69" s="46" t="s">
        <v>246</v>
      </c>
      <c r="C69" s="26">
        <v>614300</v>
      </c>
      <c r="D69" s="27" t="s">
        <v>249</v>
      </c>
      <c r="E69" s="26" t="s">
        <v>476</v>
      </c>
      <c r="F69" s="69">
        <v>0</v>
      </c>
      <c r="G69" s="69">
        <v>21000</v>
      </c>
      <c r="H69" s="66"/>
    </row>
    <row r="70" spans="1:8" s="29" customFormat="1" ht="13.5">
      <c r="A70" s="26"/>
      <c r="B70" s="46" t="s">
        <v>246</v>
      </c>
      <c r="C70" s="26">
        <v>614300</v>
      </c>
      <c r="D70" s="27" t="s">
        <v>386</v>
      </c>
      <c r="E70" s="26" t="s">
        <v>477</v>
      </c>
      <c r="F70" s="69">
        <v>0</v>
      </c>
      <c r="G70" s="69">
        <v>21000</v>
      </c>
      <c r="H70" s="66"/>
    </row>
    <row r="71" spans="1:8" s="29" customFormat="1" ht="24.75">
      <c r="A71" s="26"/>
      <c r="B71" s="46" t="s">
        <v>196</v>
      </c>
      <c r="C71" s="26">
        <v>614300</v>
      </c>
      <c r="D71" s="27" t="s">
        <v>252</v>
      </c>
      <c r="E71" s="89" t="s">
        <v>426</v>
      </c>
      <c r="F71" s="69">
        <v>13500</v>
      </c>
      <c r="G71" s="69">
        <v>20000</v>
      </c>
      <c r="H71" s="66">
        <f>(G71/F71)*100</f>
        <v>148.14814814814815</v>
      </c>
    </row>
    <row r="72" spans="1:8" s="29" customFormat="1" ht="13.5">
      <c r="A72" s="26"/>
      <c r="B72" s="46">
        <v>1091</v>
      </c>
      <c r="C72" s="26">
        <v>614300</v>
      </c>
      <c r="D72" s="27" t="s">
        <v>253</v>
      </c>
      <c r="E72" s="26" t="s">
        <v>370</v>
      </c>
      <c r="F72" s="69">
        <v>10000</v>
      </c>
      <c r="G72" s="69">
        <v>10000</v>
      </c>
      <c r="H72" s="66">
        <f>(G72/F72)*100</f>
        <v>100</v>
      </c>
    </row>
    <row r="73" spans="1:8" s="29" customFormat="1" ht="15.75" customHeight="1">
      <c r="A73" s="26"/>
      <c r="B73" s="46">
        <v>1091</v>
      </c>
      <c r="C73" s="26">
        <v>614300</v>
      </c>
      <c r="D73" s="27" t="s">
        <v>254</v>
      </c>
      <c r="E73" s="89" t="s">
        <v>482</v>
      </c>
      <c r="F73" s="69">
        <v>0</v>
      </c>
      <c r="G73" s="69">
        <v>30000</v>
      </c>
      <c r="H73" s="66"/>
    </row>
    <row r="74" spans="1:8" s="29" customFormat="1" ht="13.5" customHeight="1">
      <c r="A74" s="26"/>
      <c r="B74" s="46" t="s">
        <v>196</v>
      </c>
      <c r="C74" s="26">
        <v>614300</v>
      </c>
      <c r="D74" s="27" t="s">
        <v>255</v>
      </c>
      <c r="E74" s="89" t="s">
        <v>487</v>
      </c>
      <c r="F74" s="69">
        <v>40000</v>
      </c>
      <c r="G74" s="69">
        <v>100000</v>
      </c>
      <c r="H74" s="66">
        <f t="shared" ref="H74:H79" si="5">(G74/F74)*100</f>
        <v>250</v>
      </c>
    </row>
    <row r="75" spans="1:8" s="29" customFormat="1" ht="14.25" customHeight="1">
      <c r="A75" s="26"/>
      <c r="B75" s="46" t="s">
        <v>196</v>
      </c>
      <c r="C75" s="26">
        <v>614300</v>
      </c>
      <c r="D75" s="27" t="s">
        <v>256</v>
      </c>
      <c r="E75" s="89" t="s">
        <v>457</v>
      </c>
      <c r="F75" s="69">
        <v>5000</v>
      </c>
      <c r="G75" s="69">
        <v>5000</v>
      </c>
      <c r="H75" s="66">
        <f t="shared" si="5"/>
        <v>100</v>
      </c>
    </row>
    <row r="76" spans="1:8" s="29" customFormat="1" ht="13.5">
      <c r="A76" s="26"/>
      <c r="B76" s="46" t="s">
        <v>196</v>
      </c>
      <c r="C76" s="26">
        <v>614300</v>
      </c>
      <c r="D76" s="27" t="s">
        <v>257</v>
      </c>
      <c r="E76" s="26" t="s">
        <v>368</v>
      </c>
      <c r="F76" s="69">
        <v>15000</v>
      </c>
      <c r="G76" s="69">
        <v>0</v>
      </c>
      <c r="H76" s="66">
        <f t="shared" si="5"/>
        <v>0</v>
      </c>
    </row>
    <row r="77" spans="1:8" s="29" customFormat="1" ht="13.5">
      <c r="A77" s="26"/>
      <c r="B77" s="46" t="s">
        <v>196</v>
      </c>
      <c r="C77" s="26">
        <v>614300</v>
      </c>
      <c r="D77" s="27" t="s">
        <v>258</v>
      </c>
      <c r="E77" s="26" t="s">
        <v>369</v>
      </c>
      <c r="F77" s="69">
        <v>10000</v>
      </c>
      <c r="G77" s="69">
        <v>0</v>
      </c>
      <c r="H77" s="66">
        <f t="shared" si="5"/>
        <v>0</v>
      </c>
    </row>
    <row r="78" spans="1:8" s="29" customFormat="1" ht="13.5">
      <c r="A78" s="26"/>
      <c r="B78" s="46" t="s">
        <v>196</v>
      </c>
      <c r="C78" s="26">
        <v>614300</v>
      </c>
      <c r="D78" s="27" t="s">
        <v>259</v>
      </c>
      <c r="E78" s="26" t="s">
        <v>237</v>
      </c>
      <c r="F78" s="69">
        <v>45000</v>
      </c>
      <c r="G78" s="69">
        <v>0</v>
      </c>
      <c r="H78" s="66">
        <f t="shared" si="5"/>
        <v>0</v>
      </c>
    </row>
    <row r="79" spans="1:8" s="29" customFormat="1" ht="15.75" customHeight="1">
      <c r="A79" s="26"/>
      <c r="B79" s="47" t="s">
        <v>233</v>
      </c>
      <c r="C79" s="26">
        <v>614300</v>
      </c>
      <c r="D79" s="27" t="s">
        <v>387</v>
      </c>
      <c r="E79" s="89" t="s">
        <v>529</v>
      </c>
      <c r="F79" s="69">
        <v>310000</v>
      </c>
      <c r="G79" s="69">
        <v>0</v>
      </c>
      <c r="H79" s="66">
        <f t="shared" si="5"/>
        <v>0</v>
      </c>
    </row>
    <row r="80" spans="1:8" s="29" customFormat="1" ht="13.5">
      <c r="A80" s="26"/>
      <c r="B80" s="47" t="s">
        <v>233</v>
      </c>
      <c r="C80" s="26">
        <v>614300</v>
      </c>
      <c r="D80" s="27" t="s">
        <v>318</v>
      </c>
      <c r="E80" s="26" t="s">
        <v>488</v>
      </c>
      <c r="F80" s="69">
        <v>0</v>
      </c>
      <c r="G80" s="69">
        <v>140000</v>
      </c>
      <c r="H80" s="66"/>
    </row>
    <row r="81" spans="1:8" s="29" customFormat="1" ht="13.5">
      <c r="A81" s="26"/>
      <c r="B81" s="47" t="s">
        <v>233</v>
      </c>
      <c r="C81" s="26">
        <v>614300</v>
      </c>
      <c r="D81" s="27" t="s">
        <v>361</v>
      </c>
      <c r="E81" s="26" t="s">
        <v>478</v>
      </c>
      <c r="F81" s="69">
        <v>0</v>
      </c>
      <c r="G81" s="69">
        <v>140000</v>
      </c>
      <c r="H81" s="66"/>
    </row>
    <row r="82" spans="1:8" s="29" customFormat="1" ht="13.5">
      <c r="A82" s="26"/>
      <c r="B82" s="47" t="s">
        <v>233</v>
      </c>
      <c r="C82" s="26">
        <v>614300</v>
      </c>
      <c r="D82" s="27" t="s">
        <v>367</v>
      </c>
      <c r="E82" s="26" t="s">
        <v>489</v>
      </c>
      <c r="F82" s="69">
        <v>0</v>
      </c>
      <c r="G82" s="69">
        <v>40000</v>
      </c>
      <c r="H82" s="66"/>
    </row>
    <row r="83" spans="1:8" s="29" customFormat="1" ht="13.5">
      <c r="A83" s="26"/>
      <c r="B83" s="47" t="s">
        <v>233</v>
      </c>
      <c r="C83" s="26">
        <v>614300</v>
      </c>
      <c r="D83" s="27" t="s">
        <v>375</v>
      </c>
      <c r="E83" s="26" t="s">
        <v>490</v>
      </c>
      <c r="F83" s="69">
        <v>0</v>
      </c>
      <c r="G83" s="69">
        <v>50000</v>
      </c>
      <c r="H83" s="66"/>
    </row>
    <row r="84" spans="1:8" s="29" customFormat="1" ht="13.5">
      <c r="A84" s="26"/>
      <c r="B84" s="47" t="s">
        <v>233</v>
      </c>
      <c r="C84" s="26">
        <v>614300</v>
      </c>
      <c r="D84" s="27" t="s">
        <v>380</v>
      </c>
      <c r="E84" s="26" t="s">
        <v>240</v>
      </c>
      <c r="F84" s="69">
        <v>50000</v>
      </c>
      <c r="G84" s="69">
        <v>0</v>
      </c>
      <c r="H84" s="66">
        <f>(G84/F84)*100</f>
        <v>0</v>
      </c>
    </row>
    <row r="85" spans="1:8" s="29" customFormat="1" ht="13.5">
      <c r="A85" s="26"/>
      <c r="B85" s="46" t="s">
        <v>230</v>
      </c>
      <c r="C85" s="26">
        <v>614300</v>
      </c>
      <c r="D85" s="27" t="s">
        <v>381</v>
      </c>
      <c r="E85" s="26" t="s">
        <v>242</v>
      </c>
      <c r="F85" s="69">
        <v>15000</v>
      </c>
      <c r="G85" s="69">
        <v>15000</v>
      </c>
      <c r="H85" s="66">
        <f>(G85/F85)*100</f>
        <v>100</v>
      </c>
    </row>
    <row r="86" spans="1:8" s="29" customFormat="1" ht="13.5">
      <c r="A86" s="26"/>
      <c r="B86" s="46">
        <v>1091</v>
      </c>
      <c r="C86" s="26">
        <v>614300</v>
      </c>
      <c r="D86" s="27" t="s">
        <v>530</v>
      </c>
      <c r="E86" s="26" t="s">
        <v>362</v>
      </c>
      <c r="F86" s="69">
        <v>5000</v>
      </c>
      <c r="G86" s="69">
        <v>5000</v>
      </c>
      <c r="H86" s="66">
        <f>(G86/F86)*100</f>
        <v>100</v>
      </c>
    </row>
    <row r="87" spans="1:8" s="29" customFormat="1" ht="14.25" customHeight="1">
      <c r="A87" s="26"/>
      <c r="B87" s="46" t="s">
        <v>230</v>
      </c>
      <c r="C87" s="26">
        <v>614300</v>
      </c>
      <c r="D87" s="27" t="s">
        <v>531</v>
      </c>
      <c r="E87" s="89" t="s">
        <v>366</v>
      </c>
      <c r="F87" s="69">
        <v>30000</v>
      </c>
      <c r="G87" s="69">
        <v>0</v>
      </c>
      <c r="H87" s="66">
        <f>(G87/F87)*100</f>
        <v>0</v>
      </c>
    </row>
    <row r="88" spans="1:8" s="29" customFormat="1" ht="13.5" hidden="1">
      <c r="A88" s="26"/>
      <c r="B88" s="46"/>
      <c r="C88" s="26"/>
      <c r="D88" s="27"/>
      <c r="E88" s="26" t="s">
        <v>479</v>
      </c>
      <c r="F88" s="69">
        <v>0</v>
      </c>
      <c r="G88" s="69">
        <v>0</v>
      </c>
      <c r="H88" s="66"/>
    </row>
    <row r="89" spans="1:8" s="29" customFormat="1" ht="13.5" hidden="1">
      <c r="A89" s="26"/>
      <c r="B89" s="46"/>
      <c r="C89" s="26"/>
      <c r="D89" s="27"/>
      <c r="E89" s="26" t="s">
        <v>480</v>
      </c>
      <c r="F89" s="69">
        <v>0</v>
      </c>
      <c r="G89" s="69">
        <v>0</v>
      </c>
      <c r="H89" s="66"/>
    </row>
    <row r="90" spans="1:8" s="29" customFormat="1" ht="13.5" hidden="1">
      <c r="A90" s="26"/>
      <c r="B90" s="46"/>
      <c r="C90" s="26"/>
      <c r="D90" s="27"/>
      <c r="E90" s="26" t="s">
        <v>481</v>
      </c>
      <c r="F90" s="69">
        <v>0</v>
      </c>
      <c r="G90" s="69">
        <v>0</v>
      </c>
      <c r="H90" s="66"/>
    </row>
    <row r="91" spans="1:8" s="29" customFormat="1" ht="13.5">
      <c r="A91" s="26"/>
      <c r="B91" s="46" t="s">
        <v>196</v>
      </c>
      <c r="C91" s="26">
        <v>614300</v>
      </c>
      <c r="D91" s="27" t="s">
        <v>388</v>
      </c>
      <c r="E91" s="26" t="s">
        <v>337</v>
      </c>
      <c r="F91" s="69">
        <v>22500</v>
      </c>
      <c r="G91" s="69">
        <v>20000</v>
      </c>
      <c r="H91" s="66">
        <f t="shared" ref="H91:H102" si="6">(G91/F91)*100</f>
        <v>88.888888888888886</v>
      </c>
    </row>
    <row r="92" spans="1:8" s="29" customFormat="1" ht="13.5">
      <c r="A92" s="26"/>
      <c r="B92" s="46" t="s">
        <v>261</v>
      </c>
      <c r="C92" s="26">
        <v>614300</v>
      </c>
      <c r="D92" s="27" t="s">
        <v>389</v>
      </c>
      <c r="E92" s="26" t="s">
        <v>262</v>
      </c>
      <c r="F92" s="69">
        <v>80000</v>
      </c>
      <c r="G92" s="69">
        <v>80000</v>
      </c>
      <c r="H92" s="66">
        <f t="shared" si="6"/>
        <v>100</v>
      </c>
    </row>
    <row r="93" spans="1:8" s="29" customFormat="1" ht="13.5">
      <c r="A93" s="26"/>
      <c r="B93" s="46" t="s">
        <v>251</v>
      </c>
      <c r="C93" s="26">
        <v>614300</v>
      </c>
      <c r="D93" s="27" t="s">
        <v>532</v>
      </c>
      <c r="E93" s="26" t="s">
        <v>309</v>
      </c>
      <c r="F93" s="69">
        <v>9000</v>
      </c>
      <c r="G93" s="69">
        <v>9000</v>
      </c>
      <c r="H93" s="66">
        <f t="shared" si="6"/>
        <v>100</v>
      </c>
    </row>
    <row r="94" spans="1:8" s="29" customFormat="1" ht="13.5">
      <c r="A94" s="26"/>
      <c r="B94" s="46">
        <v>1091</v>
      </c>
      <c r="C94" s="26">
        <v>614400</v>
      </c>
      <c r="D94" s="27" t="s">
        <v>533</v>
      </c>
      <c r="E94" s="26" t="s">
        <v>244</v>
      </c>
      <c r="F94" s="69">
        <v>46000</v>
      </c>
      <c r="G94" s="69">
        <v>46000</v>
      </c>
      <c r="H94" s="66">
        <f t="shared" si="6"/>
        <v>100</v>
      </c>
    </row>
    <row r="95" spans="1:8" s="29" customFormat="1" ht="15.75" customHeight="1">
      <c r="A95" s="26"/>
      <c r="B95" s="46" t="s">
        <v>185</v>
      </c>
      <c r="C95" s="26">
        <v>614400</v>
      </c>
      <c r="D95" s="27" t="s">
        <v>534</v>
      </c>
      <c r="E95" s="89" t="s">
        <v>452</v>
      </c>
      <c r="F95" s="69">
        <v>10000</v>
      </c>
      <c r="G95" s="69">
        <v>10000</v>
      </c>
      <c r="H95" s="66">
        <f t="shared" si="6"/>
        <v>100</v>
      </c>
    </row>
    <row r="96" spans="1:8" s="29" customFormat="1" ht="13.5">
      <c r="A96" s="26"/>
      <c r="B96" s="46" t="s">
        <v>250</v>
      </c>
      <c r="C96" s="26">
        <v>614400</v>
      </c>
      <c r="D96" s="27" t="s">
        <v>535</v>
      </c>
      <c r="E96" s="26" t="s">
        <v>338</v>
      </c>
      <c r="F96" s="69">
        <v>360000</v>
      </c>
      <c r="G96" s="69">
        <v>360000</v>
      </c>
      <c r="H96" s="66">
        <f t="shared" si="6"/>
        <v>100</v>
      </c>
    </row>
    <row r="97" spans="1:9" s="29" customFormat="1" ht="13.5">
      <c r="A97" s="26"/>
      <c r="B97" s="46" t="s">
        <v>251</v>
      </c>
      <c r="C97" s="26">
        <v>614400</v>
      </c>
      <c r="D97" s="27" t="s">
        <v>536</v>
      </c>
      <c r="E97" s="26" t="s">
        <v>363</v>
      </c>
      <c r="F97" s="69">
        <v>385600</v>
      </c>
      <c r="G97" s="69">
        <v>350000</v>
      </c>
      <c r="H97" s="66">
        <f t="shared" si="6"/>
        <v>90.767634854771785</v>
      </c>
    </row>
    <row r="98" spans="1:9" s="29" customFormat="1" ht="13.5">
      <c r="A98" s="26"/>
      <c r="B98" s="46" t="s">
        <v>251</v>
      </c>
      <c r="C98" s="26">
        <v>614400</v>
      </c>
      <c r="D98" s="27" t="s">
        <v>537</v>
      </c>
      <c r="E98" s="26" t="s">
        <v>339</v>
      </c>
      <c r="F98" s="69">
        <v>32000</v>
      </c>
      <c r="G98" s="69">
        <v>32000</v>
      </c>
      <c r="H98" s="66">
        <f t="shared" si="6"/>
        <v>100</v>
      </c>
    </row>
    <row r="99" spans="1:9" s="29" customFormat="1" ht="13.5">
      <c r="A99" s="26"/>
      <c r="B99" s="46" t="s">
        <v>251</v>
      </c>
      <c r="C99" s="26">
        <v>614400</v>
      </c>
      <c r="D99" s="27" t="s">
        <v>538</v>
      </c>
      <c r="E99" s="26" t="s">
        <v>340</v>
      </c>
      <c r="F99" s="69">
        <v>33000</v>
      </c>
      <c r="G99" s="69">
        <v>32000</v>
      </c>
      <c r="H99" s="66">
        <f t="shared" si="6"/>
        <v>96.969696969696969</v>
      </c>
    </row>
    <row r="100" spans="1:9" s="29" customFormat="1" ht="13.5">
      <c r="A100" s="26"/>
      <c r="B100" s="46" t="s">
        <v>198</v>
      </c>
      <c r="C100" s="26">
        <v>614400</v>
      </c>
      <c r="D100" s="27" t="s">
        <v>539</v>
      </c>
      <c r="E100" s="26" t="s">
        <v>379</v>
      </c>
      <c r="F100" s="69">
        <v>47000</v>
      </c>
      <c r="G100" s="69">
        <v>47000</v>
      </c>
      <c r="H100" s="66">
        <f t="shared" si="6"/>
        <v>100</v>
      </c>
    </row>
    <row r="101" spans="1:9" s="29" customFormat="1" ht="15" customHeight="1">
      <c r="A101" s="26"/>
      <c r="B101" s="46" t="s">
        <v>198</v>
      </c>
      <c r="C101" s="26">
        <v>614400</v>
      </c>
      <c r="D101" s="27" t="s">
        <v>540</v>
      </c>
      <c r="E101" s="89" t="s">
        <v>383</v>
      </c>
      <c r="F101" s="69">
        <v>20000</v>
      </c>
      <c r="G101" s="69">
        <v>20000</v>
      </c>
      <c r="H101" s="66">
        <f t="shared" si="6"/>
        <v>100</v>
      </c>
    </row>
    <row r="102" spans="1:9" s="29" customFormat="1" ht="15.75" customHeight="1">
      <c r="A102" s="26"/>
      <c r="B102" s="46" t="s">
        <v>198</v>
      </c>
      <c r="C102" s="26">
        <v>614400</v>
      </c>
      <c r="D102" s="27" t="s">
        <v>541</v>
      </c>
      <c r="E102" s="89" t="s">
        <v>384</v>
      </c>
      <c r="F102" s="69">
        <v>11000</v>
      </c>
      <c r="G102" s="69">
        <v>11000</v>
      </c>
      <c r="H102" s="66">
        <f t="shared" si="6"/>
        <v>100</v>
      </c>
    </row>
    <row r="103" spans="1:9" s="29" customFormat="1" ht="24.75">
      <c r="A103" s="26"/>
      <c r="B103" s="46" t="s">
        <v>198</v>
      </c>
      <c r="C103" s="26">
        <v>614400</v>
      </c>
      <c r="D103" s="27" t="s">
        <v>542</v>
      </c>
      <c r="E103" s="89" t="s">
        <v>491</v>
      </c>
      <c r="F103" s="69">
        <v>0</v>
      </c>
      <c r="G103" s="69">
        <v>20000</v>
      </c>
      <c r="H103" s="66"/>
    </row>
    <row r="104" spans="1:9" s="29" customFormat="1" ht="13.5">
      <c r="A104" s="26"/>
      <c r="B104" s="46" t="s">
        <v>251</v>
      </c>
      <c r="C104" s="26">
        <v>614400</v>
      </c>
      <c r="D104" s="27" t="s">
        <v>543</v>
      </c>
      <c r="E104" s="26" t="s">
        <v>417</v>
      </c>
      <c r="F104" s="69">
        <v>30000</v>
      </c>
      <c r="G104" s="69">
        <v>30000</v>
      </c>
      <c r="H104" s="66">
        <f>(G104/F104)*100</f>
        <v>100</v>
      </c>
    </row>
    <row r="105" spans="1:9" s="29" customFormat="1" ht="13.5">
      <c r="A105" s="26"/>
      <c r="B105" s="46" t="s">
        <v>251</v>
      </c>
      <c r="C105" s="26">
        <v>614400</v>
      </c>
      <c r="D105" s="27" t="s">
        <v>544</v>
      </c>
      <c r="E105" s="26" t="s">
        <v>435</v>
      </c>
      <c r="F105" s="69">
        <v>15000</v>
      </c>
      <c r="G105" s="69">
        <v>0</v>
      </c>
      <c r="H105" s="66">
        <f>(G105/F105)*100</f>
        <v>0</v>
      </c>
    </row>
    <row r="106" spans="1:9" s="29" customFormat="1" ht="13.5">
      <c r="A106" s="26"/>
      <c r="B106" s="46"/>
      <c r="C106" s="26"/>
      <c r="D106" s="27"/>
      <c r="E106" s="54" t="s">
        <v>407</v>
      </c>
      <c r="F106" s="67">
        <f>SUM(F45)</f>
        <v>2788600</v>
      </c>
      <c r="G106" s="67">
        <f>SUM(G45)</f>
        <v>3263000</v>
      </c>
      <c r="H106" s="66">
        <f>(G106/F106)*100</f>
        <v>117.01212077745105</v>
      </c>
    </row>
    <row r="107" spans="1:9" s="17" customFormat="1" ht="12.75">
      <c r="A107" s="11" t="s">
        <v>397</v>
      </c>
      <c r="B107" s="14"/>
      <c r="C107" s="14"/>
      <c r="D107" s="14"/>
      <c r="E107" s="14" t="s">
        <v>443</v>
      </c>
      <c r="F107" s="65"/>
      <c r="G107" s="65"/>
      <c r="H107" s="65"/>
    </row>
    <row r="108" spans="1:9" s="21" customFormat="1" ht="13.5">
      <c r="A108" s="18"/>
      <c r="B108" s="18"/>
      <c r="C108" s="18">
        <v>610000</v>
      </c>
      <c r="D108" s="19">
        <v>1</v>
      </c>
      <c r="E108" s="18" t="s">
        <v>183</v>
      </c>
      <c r="F108" s="66">
        <f>SUM(F109+F121)</f>
        <v>662000</v>
      </c>
      <c r="G108" s="66">
        <f>SUM(G109+G121)</f>
        <v>562000</v>
      </c>
      <c r="H108" s="66">
        <f t="shared" ref="H108:H115" si="7">(G108/F108)*100</f>
        <v>84.894259818731115</v>
      </c>
    </row>
    <row r="109" spans="1:9" s="25" customFormat="1" ht="13.5">
      <c r="A109" s="22"/>
      <c r="B109" s="45"/>
      <c r="C109" s="22">
        <v>613000</v>
      </c>
      <c r="D109" s="23" t="s">
        <v>10</v>
      </c>
      <c r="E109" s="22" t="s">
        <v>184</v>
      </c>
      <c r="F109" s="67">
        <f>SUM(F110:F120)</f>
        <v>459000</v>
      </c>
      <c r="G109" s="67">
        <f>SUM(G110:G120)</f>
        <v>446000</v>
      </c>
      <c r="H109" s="66">
        <f t="shared" si="7"/>
        <v>97.167755991285404</v>
      </c>
    </row>
    <row r="110" spans="1:9" s="29" customFormat="1" ht="13.5">
      <c r="A110" s="26"/>
      <c r="B110" s="46" t="s">
        <v>289</v>
      </c>
      <c r="C110" s="26">
        <v>613100</v>
      </c>
      <c r="D110" s="27" t="s">
        <v>12</v>
      </c>
      <c r="E110" s="26" t="s">
        <v>333</v>
      </c>
      <c r="F110" s="69">
        <v>1000</v>
      </c>
      <c r="G110" s="69">
        <v>1000</v>
      </c>
      <c r="H110" s="66">
        <f t="shared" si="7"/>
        <v>100</v>
      </c>
    </row>
    <row r="111" spans="1:9" s="29" customFormat="1" ht="15" customHeight="1">
      <c r="A111" s="26"/>
      <c r="B111" s="46" t="s">
        <v>289</v>
      </c>
      <c r="C111" s="26">
        <v>613400</v>
      </c>
      <c r="D111" s="27" t="s">
        <v>20</v>
      </c>
      <c r="E111" s="89" t="s">
        <v>330</v>
      </c>
      <c r="F111" s="69">
        <v>14400</v>
      </c>
      <c r="G111" s="69">
        <v>10000</v>
      </c>
      <c r="H111" s="66">
        <f t="shared" si="7"/>
        <v>69.444444444444443</v>
      </c>
      <c r="I111" s="88"/>
    </row>
    <row r="112" spans="1:9" s="29" customFormat="1" ht="13.5" customHeight="1">
      <c r="A112" s="26"/>
      <c r="B112" s="46" t="s">
        <v>289</v>
      </c>
      <c r="C112" s="26">
        <v>613400</v>
      </c>
      <c r="D112" s="27" t="s">
        <v>23</v>
      </c>
      <c r="E112" s="89" t="s">
        <v>328</v>
      </c>
      <c r="F112" s="69">
        <v>10000</v>
      </c>
      <c r="G112" s="69">
        <v>7000</v>
      </c>
      <c r="H112" s="66">
        <f t="shared" si="7"/>
        <v>70</v>
      </c>
      <c r="I112" s="88"/>
    </row>
    <row r="113" spans="1:9" s="29" customFormat="1" ht="24.75">
      <c r="A113" s="26"/>
      <c r="B113" s="46" t="s">
        <v>289</v>
      </c>
      <c r="C113" s="26">
        <v>613700</v>
      </c>
      <c r="D113" s="27" t="s">
        <v>192</v>
      </c>
      <c r="E113" s="89" t="s">
        <v>342</v>
      </c>
      <c r="F113" s="69">
        <v>100200</v>
      </c>
      <c r="G113" s="69">
        <v>190000</v>
      </c>
      <c r="H113" s="66">
        <f t="shared" si="7"/>
        <v>189.62075848303391</v>
      </c>
    </row>
    <row r="114" spans="1:9" s="29" customFormat="1" ht="24.75">
      <c r="A114" s="26"/>
      <c r="B114" s="46" t="s">
        <v>289</v>
      </c>
      <c r="C114" s="26">
        <v>613700</v>
      </c>
      <c r="D114" s="27" t="s">
        <v>193</v>
      </c>
      <c r="E114" s="89" t="s">
        <v>343</v>
      </c>
      <c r="F114" s="69">
        <v>195600</v>
      </c>
      <c r="G114" s="69">
        <v>156000</v>
      </c>
      <c r="H114" s="66">
        <f t="shared" si="7"/>
        <v>79.754601226993856</v>
      </c>
      <c r="I114" s="88"/>
    </row>
    <row r="115" spans="1:9" s="29" customFormat="1" ht="16.5" customHeight="1">
      <c r="A115" s="26"/>
      <c r="B115" s="46" t="s">
        <v>289</v>
      </c>
      <c r="C115" s="26">
        <v>613700</v>
      </c>
      <c r="D115" s="27" t="s">
        <v>194</v>
      </c>
      <c r="E115" s="89" t="s">
        <v>409</v>
      </c>
      <c r="F115" s="69">
        <v>30000</v>
      </c>
      <c r="G115" s="69">
        <v>20000</v>
      </c>
      <c r="H115" s="66">
        <f t="shared" si="7"/>
        <v>66.666666666666657</v>
      </c>
    </row>
    <row r="116" spans="1:9" s="29" customFormat="1" ht="24.75">
      <c r="A116" s="26"/>
      <c r="B116" s="46" t="s">
        <v>289</v>
      </c>
      <c r="C116" s="26">
        <v>613700</v>
      </c>
      <c r="D116" s="27" t="s">
        <v>195</v>
      </c>
      <c r="E116" s="89" t="s">
        <v>494</v>
      </c>
      <c r="F116" s="69">
        <v>0</v>
      </c>
      <c r="G116" s="69">
        <v>46000</v>
      </c>
      <c r="H116" s="66"/>
      <c r="I116" s="88"/>
    </row>
    <row r="117" spans="1:9" s="29" customFormat="1" ht="14.25" customHeight="1">
      <c r="A117" s="26"/>
      <c r="B117" s="46" t="s">
        <v>289</v>
      </c>
      <c r="C117" s="26">
        <v>613900</v>
      </c>
      <c r="D117" s="61" t="s">
        <v>345</v>
      </c>
      <c r="E117" s="89" t="s">
        <v>344</v>
      </c>
      <c r="F117" s="69">
        <v>97800</v>
      </c>
      <c r="G117" s="69">
        <v>0</v>
      </c>
      <c r="H117" s="66">
        <f>(G117/F117)*100</f>
        <v>0</v>
      </c>
    </row>
    <row r="118" spans="1:9" s="29" customFormat="1" ht="13.5" customHeight="1">
      <c r="A118" s="26"/>
      <c r="B118" s="46" t="s">
        <v>289</v>
      </c>
      <c r="C118" s="26">
        <v>613900</v>
      </c>
      <c r="D118" s="27" t="s">
        <v>346</v>
      </c>
      <c r="E118" s="89" t="s">
        <v>492</v>
      </c>
      <c r="F118" s="69">
        <v>0</v>
      </c>
      <c r="G118" s="69">
        <v>10000</v>
      </c>
      <c r="H118" s="66"/>
    </row>
    <row r="119" spans="1:9" s="29" customFormat="1" ht="13.5">
      <c r="A119" s="26"/>
      <c r="B119" s="46"/>
      <c r="C119" s="26">
        <v>613900</v>
      </c>
      <c r="D119" s="27" t="s">
        <v>349</v>
      </c>
      <c r="E119" s="89" t="s">
        <v>493</v>
      </c>
      <c r="F119" s="69">
        <v>0</v>
      </c>
      <c r="G119" s="69">
        <v>500</v>
      </c>
      <c r="H119" s="66"/>
    </row>
    <row r="120" spans="1:9" s="29" customFormat="1" ht="14.25" customHeight="1">
      <c r="A120" s="26"/>
      <c r="B120" s="46" t="s">
        <v>289</v>
      </c>
      <c r="C120" s="26">
        <v>613900</v>
      </c>
      <c r="D120" s="27" t="s">
        <v>392</v>
      </c>
      <c r="E120" s="89" t="s">
        <v>430</v>
      </c>
      <c r="F120" s="69">
        <v>10000</v>
      </c>
      <c r="G120" s="69">
        <v>5500</v>
      </c>
      <c r="H120" s="66">
        <f>(G120/F120)*100</f>
        <v>55.000000000000007</v>
      </c>
    </row>
    <row r="121" spans="1:9" s="25" customFormat="1" ht="13.5">
      <c r="A121" s="22"/>
      <c r="B121" s="45"/>
      <c r="C121" s="22">
        <v>614000</v>
      </c>
      <c r="D121" s="23" t="s">
        <v>29</v>
      </c>
      <c r="E121" s="90" t="s">
        <v>197</v>
      </c>
      <c r="F121" s="67">
        <f>SUM(F122:F129)</f>
        <v>203000</v>
      </c>
      <c r="G121" s="67">
        <f>SUM(G122:G129)</f>
        <v>116000</v>
      </c>
      <c r="H121" s="66">
        <f>(G121/F121)*100</f>
        <v>57.142857142857139</v>
      </c>
    </row>
    <row r="122" spans="1:9" s="29" customFormat="1" ht="26.25" customHeight="1">
      <c r="A122" s="26"/>
      <c r="B122" s="46" t="s">
        <v>289</v>
      </c>
      <c r="C122" s="26">
        <v>614100</v>
      </c>
      <c r="D122" s="27" t="s">
        <v>31</v>
      </c>
      <c r="E122" s="89" t="s">
        <v>545</v>
      </c>
      <c r="F122" s="69">
        <v>0</v>
      </c>
      <c r="G122" s="69">
        <v>16000</v>
      </c>
      <c r="H122" s="66"/>
    </row>
    <row r="123" spans="1:9" s="29" customFormat="1" ht="14.25" customHeight="1">
      <c r="A123" s="26"/>
      <c r="B123" s="46" t="s">
        <v>289</v>
      </c>
      <c r="C123" s="26">
        <v>614200</v>
      </c>
      <c r="D123" s="27" t="s">
        <v>199</v>
      </c>
      <c r="E123" s="89" t="s">
        <v>376</v>
      </c>
      <c r="F123" s="69">
        <v>150000</v>
      </c>
      <c r="G123" s="69">
        <v>30000</v>
      </c>
      <c r="H123" s="66">
        <f>(G123/F123)*100</f>
        <v>20</v>
      </c>
    </row>
    <row r="124" spans="1:9" s="29" customFormat="1" ht="24.75">
      <c r="A124" s="26"/>
      <c r="B124" s="46" t="s">
        <v>289</v>
      </c>
      <c r="C124" s="26">
        <v>614200</v>
      </c>
      <c r="D124" s="27" t="s">
        <v>202</v>
      </c>
      <c r="E124" s="89" t="s">
        <v>458</v>
      </c>
      <c r="F124" s="69">
        <v>10000</v>
      </c>
      <c r="G124" s="69">
        <v>10000</v>
      </c>
      <c r="H124" s="66">
        <f>(G124/F124)*100</f>
        <v>100</v>
      </c>
    </row>
    <row r="125" spans="1:9" s="29" customFormat="1" ht="15" customHeight="1">
      <c r="A125" s="26"/>
      <c r="B125" s="46" t="s">
        <v>289</v>
      </c>
      <c r="C125" s="26">
        <v>614300</v>
      </c>
      <c r="D125" s="27" t="s">
        <v>204</v>
      </c>
      <c r="E125" s="89" t="s">
        <v>332</v>
      </c>
      <c r="F125" s="69">
        <v>10000</v>
      </c>
      <c r="G125" s="69">
        <v>10000</v>
      </c>
      <c r="H125" s="66">
        <f>(G125/F125)*100</f>
        <v>100</v>
      </c>
    </row>
    <row r="126" spans="1:9" s="29" customFormat="1" ht="24.75" hidden="1">
      <c r="A126" s="26"/>
      <c r="B126" s="46"/>
      <c r="C126" s="26">
        <v>614300</v>
      </c>
      <c r="D126" s="27"/>
      <c r="E126" s="89" t="s">
        <v>470</v>
      </c>
      <c r="F126" s="69">
        <v>0</v>
      </c>
      <c r="G126" s="69">
        <v>0</v>
      </c>
      <c r="H126" s="66"/>
    </row>
    <row r="127" spans="1:9" s="29" customFormat="1" ht="24.75" hidden="1">
      <c r="A127" s="26"/>
      <c r="B127" s="46"/>
      <c r="C127" s="26">
        <v>614400</v>
      </c>
      <c r="D127" s="27" t="s">
        <v>204</v>
      </c>
      <c r="E127" s="89" t="s">
        <v>469</v>
      </c>
      <c r="F127" s="69">
        <v>0</v>
      </c>
      <c r="G127" s="69">
        <v>0</v>
      </c>
      <c r="H127" s="66"/>
    </row>
    <row r="128" spans="1:9" s="29" customFormat="1" ht="13.5" customHeight="1">
      <c r="A128" s="26"/>
      <c r="B128" s="46" t="s">
        <v>289</v>
      </c>
      <c r="C128" s="26">
        <v>614400</v>
      </c>
      <c r="D128" s="27" t="s">
        <v>207</v>
      </c>
      <c r="E128" s="89" t="s">
        <v>433</v>
      </c>
      <c r="F128" s="69">
        <v>30000</v>
      </c>
      <c r="G128" s="69">
        <v>30000</v>
      </c>
      <c r="H128" s="66">
        <f t="shared" ref="H128:H136" si="8">(G128/F128)*100</f>
        <v>100</v>
      </c>
    </row>
    <row r="129" spans="1:8" s="29" customFormat="1" ht="13.5">
      <c r="A129" s="26"/>
      <c r="B129" s="46" t="s">
        <v>289</v>
      </c>
      <c r="C129" s="26">
        <v>614500</v>
      </c>
      <c r="D129" s="27" t="s">
        <v>210</v>
      </c>
      <c r="E129" s="89" t="s">
        <v>431</v>
      </c>
      <c r="F129" s="69">
        <v>3000</v>
      </c>
      <c r="G129" s="69">
        <v>20000</v>
      </c>
      <c r="H129" s="66">
        <f t="shared" si="8"/>
        <v>666.66666666666674</v>
      </c>
    </row>
    <row r="130" spans="1:8" s="25" customFormat="1" ht="13.5">
      <c r="A130" s="22"/>
      <c r="B130" s="45"/>
      <c r="C130" s="22">
        <v>821000</v>
      </c>
      <c r="D130" s="23">
        <v>2</v>
      </c>
      <c r="E130" s="91" t="s">
        <v>214</v>
      </c>
      <c r="F130" s="67">
        <f>SUM(F131:F135)</f>
        <v>781100</v>
      </c>
      <c r="G130" s="67">
        <f>SUM(G131:G135)</f>
        <v>534000</v>
      </c>
      <c r="H130" s="66">
        <f t="shared" si="8"/>
        <v>68.36512610421201</v>
      </c>
    </row>
    <row r="131" spans="1:8" s="29" customFormat="1" ht="13.5">
      <c r="A131" s="26"/>
      <c r="B131" s="46" t="s">
        <v>289</v>
      </c>
      <c r="C131" s="26">
        <v>821300</v>
      </c>
      <c r="D131" s="27" t="s">
        <v>54</v>
      </c>
      <c r="E131" s="89" t="s">
        <v>331</v>
      </c>
      <c r="F131" s="69">
        <v>420000</v>
      </c>
      <c r="G131" s="69">
        <v>300000</v>
      </c>
      <c r="H131" s="66">
        <f t="shared" si="8"/>
        <v>71.428571428571431</v>
      </c>
    </row>
    <row r="132" spans="1:8" s="29" customFormat="1" ht="12" customHeight="1">
      <c r="A132" s="26"/>
      <c r="B132" s="46" t="s">
        <v>289</v>
      </c>
      <c r="C132" s="26">
        <v>821300</v>
      </c>
      <c r="D132" s="27" t="s">
        <v>72</v>
      </c>
      <c r="E132" s="89" t="s">
        <v>432</v>
      </c>
      <c r="F132" s="69">
        <v>11100</v>
      </c>
      <c r="G132" s="69">
        <v>10000</v>
      </c>
      <c r="H132" s="66">
        <f t="shared" si="8"/>
        <v>90.090090090090087</v>
      </c>
    </row>
    <row r="133" spans="1:8" s="29" customFormat="1" ht="12.75" customHeight="1">
      <c r="A133" s="26"/>
      <c r="B133" s="46" t="s">
        <v>289</v>
      </c>
      <c r="C133" s="26">
        <v>821300</v>
      </c>
      <c r="D133" s="27" t="s">
        <v>82</v>
      </c>
      <c r="E133" s="89" t="s">
        <v>329</v>
      </c>
      <c r="F133" s="69">
        <v>320000</v>
      </c>
      <c r="G133" s="69">
        <v>217000</v>
      </c>
      <c r="H133" s="66">
        <f t="shared" si="8"/>
        <v>67.8125</v>
      </c>
    </row>
    <row r="134" spans="1:8" s="29" customFormat="1" ht="13.5">
      <c r="A134" s="26"/>
      <c r="B134" s="46" t="s">
        <v>289</v>
      </c>
      <c r="C134" s="26">
        <v>821500</v>
      </c>
      <c r="D134" s="27" t="s">
        <v>88</v>
      </c>
      <c r="E134" s="26" t="s">
        <v>459</v>
      </c>
      <c r="F134" s="69">
        <v>7000</v>
      </c>
      <c r="G134" s="69">
        <v>7000</v>
      </c>
      <c r="H134" s="66">
        <f t="shared" si="8"/>
        <v>100</v>
      </c>
    </row>
    <row r="135" spans="1:8" s="29" customFormat="1" ht="13.5">
      <c r="A135" s="26"/>
      <c r="B135" s="46" t="s">
        <v>289</v>
      </c>
      <c r="C135" s="26">
        <v>821600</v>
      </c>
      <c r="D135" s="27" t="s">
        <v>94</v>
      </c>
      <c r="E135" s="26" t="s">
        <v>460</v>
      </c>
      <c r="F135" s="69">
        <v>23000</v>
      </c>
      <c r="G135" s="69">
        <v>0</v>
      </c>
      <c r="H135" s="66">
        <f t="shared" si="8"/>
        <v>0</v>
      </c>
    </row>
    <row r="136" spans="1:8" s="29" customFormat="1" ht="13.5">
      <c r="A136" s="26"/>
      <c r="B136" s="26"/>
      <c r="C136" s="26"/>
      <c r="D136" s="27"/>
      <c r="E136" s="54" t="s">
        <v>408</v>
      </c>
      <c r="F136" s="67">
        <f>SUM(F108+F130)</f>
        <v>1443100</v>
      </c>
      <c r="G136" s="67">
        <f>SUM(G108+G130)</f>
        <v>1096000</v>
      </c>
      <c r="H136" s="66">
        <f t="shared" si="8"/>
        <v>75.947612778047258</v>
      </c>
    </row>
    <row r="137" spans="1:8" s="29" customFormat="1" ht="26.25" customHeight="1">
      <c r="A137" s="11" t="s">
        <v>398</v>
      </c>
      <c r="B137" s="14"/>
      <c r="C137" s="14"/>
      <c r="D137" s="15"/>
      <c r="E137" s="55" t="s">
        <v>444</v>
      </c>
      <c r="F137" s="65"/>
      <c r="G137" s="65"/>
      <c r="H137" s="65"/>
    </row>
    <row r="138" spans="1:8" s="21" customFormat="1" ht="13.5">
      <c r="A138" s="18"/>
      <c r="B138" s="44"/>
      <c r="C138" s="18">
        <v>610000</v>
      </c>
      <c r="D138" s="19">
        <v>1</v>
      </c>
      <c r="E138" s="18" t="s">
        <v>183</v>
      </c>
      <c r="F138" s="66">
        <f>SUM(F139+F156+F161)</f>
        <v>4416279</v>
      </c>
      <c r="G138" s="66">
        <f>SUM(G139+G156+G161)</f>
        <v>4745279</v>
      </c>
      <c r="H138" s="66">
        <f t="shared" ref="H138:H149" si="9">(G138/F138)*100</f>
        <v>107.44971049156995</v>
      </c>
    </row>
    <row r="139" spans="1:8" s="25" customFormat="1" ht="13.5">
      <c r="A139" s="22"/>
      <c r="B139" s="45"/>
      <c r="C139" s="22">
        <v>613000</v>
      </c>
      <c r="D139" s="23" t="s">
        <v>10</v>
      </c>
      <c r="E139" s="22" t="s">
        <v>184</v>
      </c>
      <c r="F139" s="67">
        <f>SUM(F140:F152)</f>
        <v>3991279</v>
      </c>
      <c r="G139" s="67">
        <f>SUM(G140:G152)</f>
        <v>4021279</v>
      </c>
      <c r="H139" s="66">
        <f t="shared" si="9"/>
        <v>100.75163876040737</v>
      </c>
    </row>
    <row r="140" spans="1:8" s="29" customFormat="1" ht="13.5">
      <c r="A140" s="26"/>
      <c r="B140" s="46" t="s">
        <v>189</v>
      </c>
      <c r="C140" s="26">
        <v>613100</v>
      </c>
      <c r="D140" s="27" t="s">
        <v>12</v>
      </c>
      <c r="E140" s="26" t="s">
        <v>186</v>
      </c>
      <c r="F140" s="69">
        <v>1000</v>
      </c>
      <c r="G140" s="69">
        <v>1000</v>
      </c>
      <c r="H140" s="66">
        <f t="shared" si="9"/>
        <v>100</v>
      </c>
    </row>
    <row r="141" spans="1:8" s="29" customFormat="1" ht="13.5">
      <c r="A141" s="26"/>
      <c r="B141" s="46" t="s">
        <v>216</v>
      </c>
      <c r="C141" s="26">
        <v>613200</v>
      </c>
      <c r="D141" s="27" t="s">
        <v>20</v>
      </c>
      <c r="E141" s="26" t="s">
        <v>217</v>
      </c>
      <c r="F141" s="69">
        <v>225000</v>
      </c>
      <c r="G141" s="69">
        <v>240000</v>
      </c>
      <c r="H141" s="66">
        <f t="shared" si="9"/>
        <v>106.66666666666667</v>
      </c>
    </row>
    <row r="142" spans="1:8" s="29" customFormat="1" ht="13.5">
      <c r="A142" s="26"/>
      <c r="B142" s="46" t="s">
        <v>218</v>
      </c>
      <c r="C142" s="26">
        <v>613300</v>
      </c>
      <c r="D142" s="27" t="s">
        <v>23</v>
      </c>
      <c r="E142" s="26" t="s">
        <v>364</v>
      </c>
      <c r="F142" s="69">
        <v>1150000</v>
      </c>
      <c r="G142" s="69">
        <v>1100000</v>
      </c>
      <c r="H142" s="66">
        <f t="shared" si="9"/>
        <v>95.652173913043484</v>
      </c>
    </row>
    <row r="143" spans="1:8" s="29" customFormat="1" ht="13.5">
      <c r="A143" s="26"/>
      <c r="B143" s="46" t="s">
        <v>218</v>
      </c>
      <c r="C143" s="26">
        <v>613300</v>
      </c>
      <c r="D143" s="27" t="s">
        <v>192</v>
      </c>
      <c r="E143" s="26" t="s">
        <v>347</v>
      </c>
      <c r="F143" s="69">
        <v>970000</v>
      </c>
      <c r="G143" s="69">
        <v>970000</v>
      </c>
      <c r="H143" s="66">
        <f t="shared" si="9"/>
        <v>100</v>
      </c>
    </row>
    <row r="144" spans="1:8" s="29" customFormat="1" ht="13.5">
      <c r="A144" s="26"/>
      <c r="B144" s="46" t="s">
        <v>219</v>
      </c>
      <c r="C144" s="26">
        <v>613300</v>
      </c>
      <c r="D144" s="27" t="s">
        <v>193</v>
      </c>
      <c r="E144" s="26" t="s">
        <v>424</v>
      </c>
      <c r="F144" s="69">
        <v>255000</v>
      </c>
      <c r="G144" s="69">
        <v>270000</v>
      </c>
      <c r="H144" s="66">
        <f t="shared" si="9"/>
        <v>105.88235294117648</v>
      </c>
    </row>
    <row r="145" spans="1:8" s="29" customFormat="1" ht="13.5">
      <c r="A145" s="26"/>
      <c r="B145" s="46" t="s">
        <v>219</v>
      </c>
      <c r="C145" s="26">
        <v>613300</v>
      </c>
      <c r="D145" s="27" t="s">
        <v>194</v>
      </c>
      <c r="E145" s="26" t="s">
        <v>350</v>
      </c>
      <c r="F145" s="69">
        <v>150000</v>
      </c>
      <c r="G145" s="69">
        <v>60000</v>
      </c>
      <c r="H145" s="66">
        <f t="shared" si="9"/>
        <v>40</v>
      </c>
    </row>
    <row r="146" spans="1:8" s="29" customFormat="1" ht="13.5">
      <c r="A146" s="26"/>
      <c r="B146" s="46" t="s">
        <v>189</v>
      </c>
      <c r="C146" s="26">
        <v>613300</v>
      </c>
      <c r="D146" s="27" t="s">
        <v>195</v>
      </c>
      <c r="E146" s="26" t="s">
        <v>374</v>
      </c>
      <c r="F146" s="69">
        <v>60000</v>
      </c>
      <c r="G146" s="69">
        <v>0</v>
      </c>
      <c r="H146" s="66">
        <f t="shared" si="9"/>
        <v>0</v>
      </c>
    </row>
    <row r="147" spans="1:8" s="29" customFormat="1" ht="15.75" customHeight="1">
      <c r="A147" s="26"/>
      <c r="B147" s="46" t="s">
        <v>378</v>
      </c>
      <c r="C147" s="26">
        <v>613300</v>
      </c>
      <c r="D147" s="27" t="s">
        <v>345</v>
      </c>
      <c r="E147" s="89" t="s">
        <v>420</v>
      </c>
      <c r="F147" s="69">
        <v>420000</v>
      </c>
      <c r="G147" s="69">
        <v>320000</v>
      </c>
      <c r="H147" s="66">
        <f t="shared" si="9"/>
        <v>76.19047619047619</v>
      </c>
    </row>
    <row r="148" spans="1:8" s="29" customFormat="1" ht="24.75">
      <c r="A148" s="26"/>
      <c r="B148" s="46" t="s">
        <v>219</v>
      </c>
      <c r="C148" s="26">
        <v>613300</v>
      </c>
      <c r="D148" s="61" t="s">
        <v>346</v>
      </c>
      <c r="E148" s="89" t="s">
        <v>437</v>
      </c>
      <c r="F148" s="69">
        <v>150000</v>
      </c>
      <c r="G148" s="69">
        <v>230000</v>
      </c>
      <c r="H148" s="66">
        <f t="shared" si="9"/>
        <v>153.33333333333334</v>
      </c>
    </row>
    <row r="149" spans="1:8" s="29" customFormat="1" ht="13.5">
      <c r="A149" s="26"/>
      <c r="B149" s="46" t="s">
        <v>191</v>
      </c>
      <c r="C149" s="26">
        <v>613700</v>
      </c>
      <c r="D149" s="61" t="s">
        <v>349</v>
      </c>
      <c r="E149" s="26" t="s">
        <v>348</v>
      </c>
      <c r="F149" s="69">
        <v>500000</v>
      </c>
      <c r="G149" s="69">
        <v>720000</v>
      </c>
      <c r="H149" s="66">
        <f t="shared" si="9"/>
        <v>144</v>
      </c>
    </row>
    <row r="150" spans="1:8" s="29" customFormat="1" ht="13.5">
      <c r="A150" s="26"/>
      <c r="B150" s="46" t="s">
        <v>189</v>
      </c>
      <c r="C150" s="26">
        <v>613900</v>
      </c>
      <c r="D150" s="61" t="s">
        <v>392</v>
      </c>
      <c r="E150" s="26" t="s">
        <v>473</v>
      </c>
      <c r="F150" s="69">
        <v>0</v>
      </c>
      <c r="G150" s="69">
        <v>500</v>
      </c>
      <c r="H150" s="66"/>
    </row>
    <row r="151" spans="1:8" s="29" customFormat="1" ht="13.5">
      <c r="A151" s="26"/>
      <c r="B151" s="46" t="s">
        <v>189</v>
      </c>
      <c r="C151" s="26">
        <v>613900</v>
      </c>
      <c r="D151" s="61" t="s">
        <v>436</v>
      </c>
      <c r="E151" s="26" t="s">
        <v>187</v>
      </c>
      <c r="F151" s="69">
        <v>60000</v>
      </c>
      <c r="G151" s="69">
        <v>59500</v>
      </c>
      <c r="H151" s="66">
        <f t="shared" ref="H151:H173" si="10">(G151/F151)*100</f>
        <v>99.166666666666671</v>
      </c>
    </row>
    <row r="152" spans="1:8" s="29" customFormat="1" ht="13.5">
      <c r="A152" s="26"/>
      <c r="B152" s="46" t="s">
        <v>191</v>
      </c>
      <c r="C152" s="26">
        <v>613900</v>
      </c>
      <c r="D152" s="61" t="s">
        <v>495</v>
      </c>
      <c r="E152" s="26" t="s">
        <v>221</v>
      </c>
      <c r="F152" s="69">
        <v>50279</v>
      </c>
      <c r="G152" s="69">
        <v>50279</v>
      </c>
      <c r="H152" s="66">
        <f t="shared" si="10"/>
        <v>100</v>
      </c>
    </row>
    <row r="153" spans="1:8" s="25" customFormat="1" ht="13.5" hidden="1">
      <c r="A153" s="22"/>
      <c r="B153" s="45"/>
      <c r="C153" s="22"/>
      <c r="D153" s="23"/>
      <c r="E153" s="22"/>
      <c r="F153" s="67"/>
      <c r="G153" s="67"/>
      <c r="H153" s="66" t="e">
        <f t="shared" si="10"/>
        <v>#DIV/0!</v>
      </c>
    </row>
    <row r="154" spans="1:8" s="29" customFormat="1" ht="13.5" hidden="1">
      <c r="A154" s="26"/>
      <c r="B154" s="46"/>
      <c r="C154" s="26"/>
      <c r="D154" s="27"/>
      <c r="E154" s="26"/>
      <c r="F154" s="69"/>
      <c r="G154" s="69"/>
      <c r="H154" s="66" t="e">
        <f t="shared" si="10"/>
        <v>#DIV/0!</v>
      </c>
    </row>
    <row r="155" spans="1:8" s="29" customFormat="1" ht="13.5" hidden="1">
      <c r="A155" s="26"/>
      <c r="B155" s="46"/>
      <c r="C155" s="26"/>
      <c r="D155" s="61"/>
      <c r="E155" s="26"/>
      <c r="F155" s="69"/>
      <c r="G155" s="69"/>
      <c r="H155" s="66" t="e">
        <f t="shared" si="10"/>
        <v>#DIV/0!</v>
      </c>
    </row>
    <row r="156" spans="1:8" s="25" customFormat="1" ht="13.5">
      <c r="A156" s="22"/>
      <c r="B156" s="45"/>
      <c r="C156" s="22">
        <v>614000</v>
      </c>
      <c r="D156" s="23" t="s">
        <v>29</v>
      </c>
      <c r="E156" s="22" t="s">
        <v>197</v>
      </c>
      <c r="F156" s="67">
        <f>SUM(F157:F160)</f>
        <v>325000</v>
      </c>
      <c r="G156" s="67">
        <f>SUM(G157:G160)</f>
        <v>324000</v>
      </c>
      <c r="H156" s="66">
        <f t="shared" si="10"/>
        <v>99.692307692307693</v>
      </c>
    </row>
    <row r="157" spans="1:8" s="29" customFormat="1" ht="13.5">
      <c r="A157" s="26"/>
      <c r="B157" s="46" t="s">
        <v>246</v>
      </c>
      <c r="C157" s="26">
        <v>614100</v>
      </c>
      <c r="D157" s="27" t="s">
        <v>31</v>
      </c>
      <c r="E157" s="26" t="s">
        <v>360</v>
      </c>
      <c r="F157" s="69">
        <v>90000</v>
      </c>
      <c r="G157" s="69">
        <v>104000</v>
      </c>
      <c r="H157" s="66">
        <f t="shared" si="10"/>
        <v>115.55555555555554</v>
      </c>
    </row>
    <row r="158" spans="1:8" s="29" customFormat="1" ht="13.5">
      <c r="A158" s="26"/>
      <c r="B158" s="46" t="s">
        <v>216</v>
      </c>
      <c r="C158" s="26">
        <v>614100</v>
      </c>
      <c r="D158" s="27" t="s">
        <v>199</v>
      </c>
      <c r="E158" s="26" t="s">
        <v>284</v>
      </c>
      <c r="F158" s="69">
        <v>120000</v>
      </c>
      <c r="G158" s="69">
        <v>140000</v>
      </c>
      <c r="H158" s="66">
        <f t="shared" si="10"/>
        <v>116.66666666666667</v>
      </c>
    </row>
    <row r="159" spans="1:8" s="29" customFormat="1" ht="13.5">
      <c r="A159" s="26"/>
      <c r="B159" s="46" t="s">
        <v>219</v>
      </c>
      <c r="C159" s="26">
        <v>614400</v>
      </c>
      <c r="D159" s="27" t="s">
        <v>202</v>
      </c>
      <c r="E159" s="26" t="s">
        <v>425</v>
      </c>
      <c r="F159" s="69">
        <v>95000</v>
      </c>
      <c r="G159" s="69">
        <v>80000</v>
      </c>
      <c r="H159" s="66">
        <f t="shared" si="10"/>
        <v>84.210526315789465</v>
      </c>
    </row>
    <row r="160" spans="1:8" s="29" customFormat="1" ht="13.5">
      <c r="A160" s="26"/>
      <c r="B160" s="46" t="s">
        <v>198</v>
      </c>
      <c r="C160" s="26">
        <v>614400</v>
      </c>
      <c r="D160" s="27" t="s">
        <v>204</v>
      </c>
      <c r="E160" s="26" t="s">
        <v>434</v>
      </c>
      <c r="F160" s="69">
        <v>20000</v>
      </c>
      <c r="G160" s="69">
        <v>0</v>
      </c>
      <c r="H160" s="66">
        <f t="shared" si="10"/>
        <v>0</v>
      </c>
    </row>
    <row r="161" spans="1:8" s="25" customFormat="1" ht="13.5">
      <c r="A161" s="22"/>
      <c r="B161" s="45"/>
      <c r="C161" s="22">
        <v>61600</v>
      </c>
      <c r="D161" s="23" t="s">
        <v>45</v>
      </c>
      <c r="E161" s="22" t="s">
        <v>222</v>
      </c>
      <c r="F161" s="67">
        <f>SUM(F162)</f>
        <v>100000</v>
      </c>
      <c r="G161" s="67">
        <f>SUM(G162)</f>
        <v>400000</v>
      </c>
      <c r="H161" s="66">
        <f t="shared" si="10"/>
        <v>400</v>
      </c>
    </row>
    <row r="162" spans="1:8" s="29" customFormat="1" ht="13.5">
      <c r="A162" s="26"/>
      <c r="B162" s="46" t="s">
        <v>223</v>
      </c>
      <c r="C162" s="26">
        <v>616100</v>
      </c>
      <c r="D162" s="27" t="s">
        <v>47</v>
      </c>
      <c r="E162" s="26" t="s">
        <v>224</v>
      </c>
      <c r="F162" s="69">
        <v>100000</v>
      </c>
      <c r="G162" s="69">
        <v>400000</v>
      </c>
      <c r="H162" s="66">
        <f t="shared" si="10"/>
        <v>400</v>
      </c>
    </row>
    <row r="163" spans="1:8" s="25" customFormat="1" ht="13.5">
      <c r="A163" s="22"/>
      <c r="B163" s="45"/>
      <c r="C163" s="22">
        <v>821000</v>
      </c>
      <c r="D163" s="23" t="s">
        <v>311</v>
      </c>
      <c r="E163" s="54" t="s">
        <v>214</v>
      </c>
      <c r="F163" s="67">
        <f>SUM(F164:F171)</f>
        <v>15822721</v>
      </c>
      <c r="G163" s="67">
        <f>SUM(G164:G171)</f>
        <v>13502721</v>
      </c>
      <c r="H163" s="66">
        <f t="shared" si="10"/>
        <v>85.337540869234815</v>
      </c>
    </row>
    <row r="164" spans="1:8" s="29" customFormat="1" ht="13.5">
      <c r="A164" s="26"/>
      <c r="B164" s="46" t="s">
        <v>189</v>
      </c>
      <c r="C164" s="26">
        <v>821100</v>
      </c>
      <c r="D164" s="27" t="s">
        <v>54</v>
      </c>
      <c r="E164" s="26" t="s">
        <v>327</v>
      </c>
      <c r="F164" s="69">
        <v>5000</v>
      </c>
      <c r="G164" s="69">
        <v>5000</v>
      </c>
      <c r="H164" s="66">
        <f t="shared" si="10"/>
        <v>100</v>
      </c>
    </row>
    <row r="165" spans="1:8" s="29" customFormat="1" ht="13.5">
      <c r="A165" s="26"/>
      <c r="B165" s="46" t="s">
        <v>189</v>
      </c>
      <c r="C165" s="26">
        <v>821500</v>
      </c>
      <c r="D165" s="27" t="s">
        <v>72</v>
      </c>
      <c r="E165" s="26" t="s">
        <v>351</v>
      </c>
      <c r="F165" s="69">
        <v>50000</v>
      </c>
      <c r="G165" s="69">
        <v>100000</v>
      </c>
      <c r="H165" s="66">
        <f t="shared" si="10"/>
        <v>200</v>
      </c>
    </row>
    <row r="166" spans="1:8" s="29" customFormat="1" ht="13.5">
      <c r="A166" s="26"/>
      <c r="B166" s="46" t="s">
        <v>189</v>
      </c>
      <c r="C166" s="26">
        <v>821600</v>
      </c>
      <c r="D166" s="27" t="s">
        <v>82</v>
      </c>
      <c r="E166" s="26" t="s">
        <v>372</v>
      </c>
      <c r="F166" s="69">
        <v>10850000</v>
      </c>
      <c r="G166" s="69">
        <v>9885000</v>
      </c>
      <c r="H166" s="66">
        <f t="shared" si="10"/>
        <v>91.105990783410135</v>
      </c>
    </row>
    <row r="167" spans="1:8" s="29" customFormat="1" ht="15" customHeight="1">
      <c r="A167" s="26"/>
      <c r="B167" s="46" t="s">
        <v>189</v>
      </c>
      <c r="C167" s="26">
        <v>821600</v>
      </c>
      <c r="D167" s="27" t="s">
        <v>88</v>
      </c>
      <c r="E167" s="89" t="s">
        <v>385</v>
      </c>
      <c r="F167" s="69">
        <v>2200000</v>
      </c>
      <c r="G167" s="69">
        <v>750000</v>
      </c>
      <c r="H167" s="66">
        <f t="shared" si="10"/>
        <v>34.090909090909086</v>
      </c>
    </row>
    <row r="168" spans="1:8" s="29" customFormat="1" ht="17.25" customHeight="1">
      <c r="A168" s="26"/>
      <c r="B168" s="46" t="s">
        <v>189</v>
      </c>
      <c r="C168" s="26">
        <v>821600</v>
      </c>
      <c r="D168" s="27" t="s">
        <v>94</v>
      </c>
      <c r="E168" s="89" t="s">
        <v>371</v>
      </c>
      <c r="F168" s="69">
        <v>2412721</v>
      </c>
      <c r="G168" s="69">
        <v>2412721</v>
      </c>
      <c r="H168" s="66">
        <f t="shared" si="10"/>
        <v>100</v>
      </c>
    </row>
    <row r="169" spans="1:8" s="29" customFormat="1" ht="14.25" customHeight="1">
      <c r="A169" s="26"/>
      <c r="B169" s="46" t="s">
        <v>189</v>
      </c>
      <c r="C169" s="26">
        <v>821600</v>
      </c>
      <c r="D169" s="27" t="s">
        <v>121</v>
      </c>
      <c r="E169" s="89" t="s">
        <v>310</v>
      </c>
      <c r="F169" s="69">
        <v>200000</v>
      </c>
      <c r="G169" s="69">
        <v>300000</v>
      </c>
      <c r="H169" s="66">
        <f t="shared" si="10"/>
        <v>150</v>
      </c>
    </row>
    <row r="170" spans="1:8" s="29" customFormat="1" ht="13.5">
      <c r="A170" s="26"/>
      <c r="B170" s="46" t="s">
        <v>191</v>
      </c>
      <c r="C170" s="26">
        <v>821600</v>
      </c>
      <c r="D170" s="27" t="s">
        <v>151</v>
      </c>
      <c r="E170" s="26" t="s">
        <v>341</v>
      </c>
      <c r="F170" s="69">
        <v>30000</v>
      </c>
      <c r="G170" s="69">
        <v>30000</v>
      </c>
      <c r="H170" s="66">
        <f t="shared" si="10"/>
        <v>100</v>
      </c>
    </row>
    <row r="171" spans="1:8" s="29" customFormat="1" ht="13.5">
      <c r="A171" s="26"/>
      <c r="B171" s="46" t="s">
        <v>215</v>
      </c>
      <c r="C171" s="26">
        <v>821600</v>
      </c>
      <c r="D171" s="27" t="s">
        <v>158</v>
      </c>
      <c r="E171" s="26" t="s">
        <v>335</v>
      </c>
      <c r="F171" s="69">
        <v>75000</v>
      </c>
      <c r="G171" s="69">
        <v>20000</v>
      </c>
      <c r="H171" s="66">
        <f t="shared" si="10"/>
        <v>26.666666666666668</v>
      </c>
    </row>
    <row r="172" spans="1:8" s="25" customFormat="1" ht="13.5">
      <c r="A172" s="22"/>
      <c r="B172" s="45" t="s">
        <v>223</v>
      </c>
      <c r="C172" s="22">
        <v>823100</v>
      </c>
      <c r="D172" s="23">
        <v>3</v>
      </c>
      <c r="E172" s="22" t="s">
        <v>225</v>
      </c>
      <c r="F172" s="67">
        <v>820000</v>
      </c>
      <c r="G172" s="67">
        <v>1740000</v>
      </c>
      <c r="H172" s="66">
        <f t="shared" si="10"/>
        <v>212.19512195121953</v>
      </c>
    </row>
    <row r="173" spans="1:8" s="29" customFormat="1" ht="13.5">
      <c r="A173" s="26"/>
      <c r="B173" s="46"/>
      <c r="C173" s="26"/>
      <c r="D173" s="27"/>
      <c r="E173" s="54" t="s">
        <v>410</v>
      </c>
      <c r="F173" s="67">
        <f>SUM(F138+F163+F172)</f>
        <v>21059000</v>
      </c>
      <c r="G173" s="67">
        <f>SUM(G138+G163+G172)</f>
        <v>19988000</v>
      </c>
      <c r="H173" s="66">
        <f t="shared" si="10"/>
        <v>94.914288427750606</v>
      </c>
    </row>
    <row r="174" spans="1:8" s="29" customFormat="1" ht="12.75" hidden="1">
      <c r="A174" s="26"/>
      <c r="B174" s="26"/>
      <c r="C174" s="26"/>
      <c r="D174" s="27"/>
      <c r="E174" s="54"/>
      <c r="F174" s="67"/>
      <c r="G174" s="67"/>
      <c r="H174" s="67"/>
    </row>
    <row r="175" spans="1:8" s="29" customFormat="1" ht="12.75">
      <c r="A175" s="11" t="s">
        <v>399</v>
      </c>
      <c r="B175" s="14"/>
      <c r="C175" s="14"/>
      <c r="D175" s="15"/>
      <c r="E175" s="55" t="s">
        <v>445</v>
      </c>
      <c r="F175" s="65"/>
      <c r="G175" s="65"/>
      <c r="H175" s="65"/>
    </row>
    <row r="176" spans="1:8" s="21" customFormat="1" ht="13.5">
      <c r="A176" s="18"/>
      <c r="B176" s="18"/>
      <c r="C176" s="18">
        <v>610000</v>
      </c>
      <c r="D176" s="19">
        <v>1</v>
      </c>
      <c r="E176" s="18" t="s">
        <v>183</v>
      </c>
      <c r="F176" s="66">
        <f>SUM(F177+F180+F182+F195)</f>
        <v>5012900</v>
      </c>
      <c r="G176" s="66">
        <f>SUM(G177+G180+G182+G195)</f>
        <v>5067900</v>
      </c>
      <c r="H176" s="66">
        <f t="shared" ref="H176:H190" si="11">(G176/F176)*100</f>
        <v>101.09716930319775</v>
      </c>
    </row>
    <row r="177" spans="1:8" s="25" customFormat="1" ht="13.5">
      <c r="A177" s="22"/>
      <c r="B177" s="45"/>
      <c r="C177" s="22">
        <v>611000</v>
      </c>
      <c r="D177" s="23" t="s">
        <v>10</v>
      </c>
      <c r="E177" s="22" t="s">
        <v>263</v>
      </c>
      <c r="F177" s="67">
        <f>SUM(F178+F179)</f>
        <v>3990000</v>
      </c>
      <c r="G177" s="67">
        <f>SUM(G178+G179)</f>
        <v>3990000</v>
      </c>
      <c r="H177" s="66">
        <f t="shared" si="11"/>
        <v>100</v>
      </c>
    </row>
    <row r="178" spans="1:8" s="29" customFormat="1" ht="13.5">
      <c r="A178" s="26"/>
      <c r="B178" s="46" t="s">
        <v>246</v>
      </c>
      <c r="C178" s="26">
        <v>611100</v>
      </c>
      <c r="D178" s="27" t="s">
        <v>12</v>
      </c>
      <c r="E178" s="26" t="s">
        <v>264</v>
      </c>
      <c r="F178" s="69">
        <v>3510000</v>
      </c>
      <c r="G178" s="69">
        <v>3510000</v>
      </c>
      <c r="H178" s="66">
        <f t="shared" si="11"/>
        <v>100</v>
      </c>
    </row>
    <row r="179" spans="1:8" s="29" customFormat="1" ht="13.5">
      <c r="A179" s="26"/>
      <c r="B179" s="46" t="s">
        <v>246</v>
      </c>
      <c r="C179" s="26">
        <v>611200</v>
      </c>
      <c r="D179" s="27" t="s">
        <v>20</v>
      </c>
      <c r="E179" s="26" t="s">
        <v>265</v>
      </c>
      <c r="F179" s="69">
        <v>480000</v>
      </c>
      <c r="G179" s="69">
        <v>480000</v>
      </c>
      <c r="H179" s="66">
        <f t="shared" si="11"/>
        <v>100</v>
      </c>
    </row>
    <row r="180" spans="1:8" s="25" customFormat="1" ht="13.5">
      <c r="A180" s="22"/>
      <c r="B180" s="45"/>
      <c r="C180" s="22">
        <v>612000</v>
      </c>
      <c r="D180" s="23" t="s">
        <v>29</v>
      </c>
      <c r="E180" s="22" t="s">
        <v>266</v>
      </c>
      <c r="F180" s="67">
        <f>SUM(F181)</f>
        <v>376000</v>
      </c>
      <c r="G180" s="67">
        <f>SUM(G181)</f>
        <v>376000</v>
      </c>
      <c r="H180" s="66">
        <f t="shared" si="11"/>
        <v>100</v>
      </c>
    </row>
    <row r="181" spans="1:8" s="29" customFormat="1" ht="13.5">
      <c r="A181" s="26"/>
      <c r="B181" s="46" t="s">
        <v>246</v>
      </c>
      <c r="C181" s="26">
        <v>612100</v>
      </c>
      <c r="D181" s="27" t="s">
        <v>31</v>
      </c>
      <c r="E181" s="26" t="s">
        <v>266</v>
      </c>
      <c r="F181" s="69">
        <v>376000</v>
      </c>
      <c r="G181" s="69">
        <v>376000</v>
      </c>
      <c r="H181" s="66">
        <f t="shared" si="11"/>
        <v>100</v>
      </c>
    </row>
    <row r="182" spans="1:8" s="25" customFormat="1" ht="13.5">
      <c r="A182" s="22"/>
      <c r="B182" s="45"/>
      <c r="C182" s="22">
        <v>613000</v>
      </c>
      <c r="D182" s="23" t="s">
        <v>45</v>
      </c>
      <c r="E182" s="22" t="s">
        <v>184</v>
      </c>
      <c r="F182" s="67">
        <f>SUM(F183:F194)</f>
        <v>466900</v>
      </c>
      <c r="G182" s="67">
        <f>SUM(G183:G194)</f>
        <v>701900</v>
      </c>
      <c r="H182" s="66">
        <f t="shared" si="11"/>
        <v>150.33197686870849</v>
      </c>
    </row>
    <row r="183" spans="1:8" s="29" customFormat="1" ht="13.5">
      <c r="A183" s="26"/>
      <c r="B183" s="46" t="s">
        <v>267</v>
      </c>
      <c r="C183" s="26">
        <v>613100</v>
      </c>
      <c r="D183" s="27" t="s">
        <v>47</v>
      </c>
      <c r="E183" s="26" t="s">
        <v>186</v>
      </c>
      <c r="F183" s="69">
        <v>1000</v>
      </c>
      <c r="G183" s="69">
        <v>1000</v>
      </c>
      <c r="H183" s="66">
        <f t="shared" si="11"/>
        <v>100</v>
      </c>
    </row>
    <row r="184" spans="1:8" s="29" customFormat="1" ht="13.5">
      <c r="A184" s="26"/>
      <c r="B184" s="46" t="s">
        <v>267</v>
      </c>
      <c r="C184" s="26">
        <v>613200</v>
      </c>
      <c r="D184" s="27" t="s">
        <v>50</v>
      </c>
      <c r="E184" s="26" t="s">
        <v>268</v>
      </c>
      <c r="F184" s="69">
        <v>100000</v>
      </c>
      <c r="G184" s="69">
        <v>120000</v>
      </c>
      <c r="H184" s="66">
        <f t="shared" si="11"/>
        <v>120</v>
      </c>
    </row>
    <row r="185" spans="1:8" s="29" customFormat="1" ht="13.5">
      <c r="A185" s="26"/>
      <c r="B185" s="46" t="s">
        <v>267</v>
      </c>
      <c r="C185" s="26">
        <v>613300</v>
      </c>
      <c r="D185" s="27" t="s">
        <v>269</v>
      </c>
      <c r="E185" s="26" t="s">
        <v>270</v>
      </c>
      <c r="F185" s="69">
        <v>90000</v>
      </c>
      <c r="G185" s="69">
        <v>90000</v>
      </c>
      <c r="H185" s="66">
        <f t="shared" si="11"/>
        <v>100</v>
      </c>
    </row>
    <row r="186" spans="1:8" s="29" customFormat="1" ht="13.5">
      <c r="A186" s="26"/>
      <c r="B186" s="46" t="s">
        <v>267</v>
      </c>
      <c r="C186" s="26">
        <v>613400</v>
      </c>
      <c r="D186" s="27" t="s">
        <v>271</v>
      </c>
      <c r="E186" s="26" t="s">
        <v>272</v>
      </c>
      <c r="F186" s="69">
        <v>60000</v>
      </c>
      <c r="G186" s="69">
        <v>60000</v>
      </c>
      <c r="H186" s="66">
        <f t="shared" si="11"/>
        <v>100</v>
      </c>
    </row>
    <row r="187" spans="1:8" s="29" customFormat="1" ht="13.5">
      <c r="A187" s="26"/>
      <c r="B187" s="46" t="s">
        <v>267</v>
      </c>
      <c r="C187" s="26">
        <v>613500</v>
      </c>
      <c r="D187" s="27" t="s">
        <v>273</v>
      </c>
      <c r="E187" s="26" t="s">
        <v>274</v>
      </c>
      <c r="F187" s="69">
        <v>40000</v>
      </c>
      <c r="G187" s="69">
        <v>40000</v>
      </c>
      <c r="H187" s="66">
        <f t="shared" si="11"/>
        <v>100</v>
      </c>
    </row>
    <row r="188" spans="1:8" s="29" customFormat="1" ht="13.5">
      <c r="A188" s="26"/>
      <c r="B188" s="46" t="s">
        <v>267</v>
      </c>
      <c r="C188" s="26">
        <v>613700</v>
      </c>
      <c r="D188" s="27" t="s">
        <v>275</v>
      </c>
      <c r="E188" s="26" t="s">
        <v>276</v>
      </c>
      <c r="F188" s="69">
        <v>45900</v>
      </c>
      <c r="G188" s="69">
        <v>45900</v>
      </c>
      <c r="H188" s="66">
        <f t="shared" si="11"/>
        <v>100</v>
      </c>
    </row>
    <row r="189" spans="1:8" s="29" customFormat="1" ht="13.5">
      <c r="A189" s="26"/>
      <c r="B189" s="46" t="s">
        <v>267</v>
      </c>
      <c r="C189" s="26">
        <v>613800</v>
      </c>
      <c r="D189" s="27" t="s">
        <v>277</v>
      </c>
      <c r="E189" s="26" t="s">
        <v>278</v>
      </c>
      <c r="F189" s="69">
        <v>15000</v>
      </c>
      <c r="G189" s="69">
        <v>22000</v>
      </c>
      <c r="H189" s="66">
        <f t="shared" si="11"/>
        <v>146.66666666666666</v>
      </c>
    </row>
    <row r="190" spans="1:8" s="29" customFormat="1" ht="13.5">
      <c r="A190" s="26"/>
      <c r="B190" s="46" t="s">
        <v>189</v>
      </c>
      <c r="C190" s="26">
        <v>613900</v>
      </c>
      <c r="D190" s="61" t="s">
        <v>279</v>
      </c>
      <c r="E190" s="26" t="s">
        <v>353</v>
      </c>
      <c r="F190" s="69">
        <v>15000</v>
      </c>
      <c r="G190" s="69">
        <v>13000</v>
      </c>
      <c r="H190" s="66">
        <f t="shared" si="11"/>
        <v>86.666666666666671</v>
      </c>
    </row>
    <row r="191" spans="1:8" s="29" customFormat="1" ht="13.5">
      <c r="A191" s="26"/>
      <c r="B191" s="46" t="s">
        <v>189</v>
      </c>
      <c r="C191" s="26">
        <v>613900</v>
      </c>
      <c r="D191" s="27" t="s">
        <v>393</v>
      </c>
      <c r="E191" s="26" t="s">
        <v>496</v>
      </c>
      <c r="F191" s="69">
        <v>0</v>
      </c>
      <c r="G191" s="69">
        <v>180000</v>
      </c>
      <c r="H191" s="66"/>
    </row>
    <row r="192" spans="1:8" s="29" customFormat="1" ht="13.5">
      <c r="A192" s="26"/>
      <c r="B192" s="46" t="s">
        <v>189</v>
      </c>
      <c r="C192" s="26">
        <v>613900</v>
      </c>
      <c r="D192" s="27" t="s">
        <v>497</v>
      </c>
      <c r="E192" s="26" t="s">
        <v>473</v>
      </c>
      <c r="F192" s="69">
        <v>0</v>
      </c>
      <c r="G192" s="69">
        <v>500</v>
      </c>
      <c r="H192" s="66"/>
    </row>
    <row r="193" spans="1:8" s="29" customFormat="1" ht="13.5">
      <c r="A193" s="26"/>
      <c r="B193" s="46" t="s">
        <v>267</v>
      </c>
      <c r="C193" s="26">
        <v>613900</v>
      </c>
      <c r="D193" s="27" t="s">
        <v>498</v>
      </c>
      <c r="E193" s="26" t="s">
        <v>187</v>
      </c>
      <c r="F193" s="69">
        <v>100000</v>
      </c>
      <c r="G193" s="69">
        <v>129500</v>
      </c>
      <c r="H193" s="66">
        <f t="shared" ref="H193:H201" si="12">(G193/F193)*100</f>
        <v>129.5</v>
      </c>
    </row>
    <row r="194" spans="1:8" s="29" customFormat="1" ht="13.5" hidden="1">
      <c r="A194" s="26"/>
      <c r="B194" s="46"/>
      <c r="C194" s="26"/>
      <c r="D194" s="27"/>
      <c r="E194" s="26"/>
      <c r="F194" s="69"/>
      <c r="G194" s="69"/>
      <c r="H194" s="66" t="e">
        <f t="shared" si="12"/>
        <v>#DIV/0!</v>
      </c>
    </row>
    <row r="195" spans="1:8" s="25" customFormat="1" ht="13.5" customHeight="1">
      <c r="A195" s="22"/>
      <c r="B195" s="45"/>
      <c r="C195" s="22">
        <v>614000</v>
      </c>
      <c r="D195" s="23" t="s">
        <v>281</v>
      </c>
      <c r="E195" s="22" t="s">
        <v>197</v>
      </c>
      <c r="F195" s="67">
        <f>SUM(F196)</f>
        <v>180000</v>
      </c>
      <c r="G195" s="67">
        <f>SUM(G196)</f>
        <v>0</v>
      </c>
      <c r="H195" s="66">
        <f t="shared" si="12"/>
        <v>0</v>
      </c>
    </row>
    <row r="196" spans="1:8" s="29" customFormat="1" ht="13.5">
      <c r="A196" s="26"/>
      <c r="B196" s="46" t="s">
        <v>189</v>
      </c>
      <c r="C196" s="26">
        <v>614200</v>
      </c>
      <c r="D196" s="27" t="s">
        <v>282</v>
      </c>
      <c r="E196" s="26" t="s">
        <v>334</v>
      </c>
      <c r="F196" s="69">
        <v>180000</v>
      </c>
      <c r="G196" s="69">
        <v>0</v>
      </c>
      <c r="H196" s="66">
        <f t="shared" si="12"/>
        <v>0</v>
      </c>
    </row>
    <row r="197" spans="1:8" s="25" customFormat="1" ht="13.5">
      <c r="A197" s="22"/>
      <c r="B197" s="45"/>
      <c r="C197" s="22">
        <v>821000</v>
      </c>
      <c r="D197" s="23">
        <v>2</v>
      </c>
      <c r="E197" s="54" t="s">
        <v>214</v>
      </c>
      <c r="F197" s="67">
        <f>SUM(F198:F200)</f>
        <v>160400</v>
      </c>
      <c r="G197" s="67">
        <f>SUM(G198:G200)</f>
        <v>160400</v>
      </c>
      <c r="H197" s="66">
        <f t="shared" si="12"/>
        <v>100</v>
      </c>
    </row>
    <row r="198" spans="1:8" s="29" customFormat="1" ht="13.5">
      <c r="A198" s="26"/>
      <c r="B198" s="46" t="s">
        <v>267</v>
      </c>
      <c r="C198" s="26">
        <v>821300</v>
      </c>
      <c r="D198" s="27" t="s">
        <v>54</v>
      </c>
      <c r="E198" s="26" t="s">
        <v>286</v>
      </c>
      <c r="F198" s="69">
        <v>81000</v>
      </c>
      <c r="G198" s="69">
        <v>81000</v>
      </c>
      <c r="H198" s="66">
        <f t="shared" si="12"/>
        <v>100</v>
      </c>
    </row>
    <row r="199" spans="1:8" s="29" customFormat="1" ht="13.5" hidden="1">
      <c r="A199" s="26"/>
      <c r="B199" s="46"/>
      <c r="C199" s="26"/>
      <c r="D199" s="27"/>
      <c r="E199" s="26"/>
      <c r="F199" s="69"/>
      <c r="G199" s="69"/>
      <c r="H199" s="66" t="e">
        <f t="shared" si="12"/>
        <v>#DIV/0!</v>
      </c>
    </row>
    <row r="200" spans="1:8" s="29" customFormat="1" ht="13.5">
      <c r="A200" s="26"/>
      <c r="B200" s="46" t="s">
        <v>267</v>
      </c>
      <c r="C200" s="26">
        <v>821600</v>
      </c>
      <c r="D200" s="27" t="s">
        <v>72</v>
      </c>
      <c r="E200" s="26" t="s">
        <v>287</v>
      </c>
      <c r="F200" s="69">
        <v>79400</v>
      </c>
      <c r="G200" s="69">
        <v>79400</v>
      </c>
      <c r="H200" s="66">
        <f t="shared" si="12"/>
        <v>100</v>
      </c>
    </row>
    <row r="201" spans="1:8" s="29" customFormat="1" ht="13.5">
      <c r="A201" s="26"/>
      <c r="B201" s="46"/>
      <c r="C201" s="26"/>
      <c r="D201" s="27"/>
      <c r="E201" s="54" t="s">
        <v>411</v>
      </c>
      <c r="F201" s="67">
        <f>SUM(F176+F197)</f>
        <v>5173300</v>
      </c>
      <c r="G201" s="67">
        <f>SUM(G176+G197)</f>
        <v>5228300</v>
      </c>
      <c r="H201" s="66">
        <f t="shared" si="12"/>
        <v>101.0631511800978</v>
      </c>
    </row>
    <row r="202" spans="1:8" s="17" customFormat="1" ht="12.75">
      <c r="A202" s="11" t="s">
        <v>400</v>
      </c>
      <c r="B202" s="49"/>
      <c r="C202" s="49"/>
      <c r="D202" s="50"/>
      <c r="E202" s="55" t="s">
        <v>446</v>
      </c>
      <c r="F202" s="72"/>
      <c r="G202" s="72"/>
      <c r="H202" s="72"/>
    </row>
    <row r="203" spans="1:8" s="21" customFormat="1" ht="13.5">
      <c r="A203" s="18"/>
      <c r="B203" s="18"/>
      <c r="C203" s="18">
        <v>610000</v>
      </c>
      <c r="D203" s="19">
        <v>1</v>
      </c>
      <c r="E203" s="18" t="s">
        <v>183</v>
      </c>
      <c r="F203" s="66">
        <f>SUM(F204)</f>
        <v>34500</v>
      </c>
      <c r="G203" s="66">
        <f>SUM(G204)</f>
        <v>34500</v>
      </c>
      <c r="H203" s="66">
        <f>(G203/F203)*100</f>
        <v>100</v>
      </c>
    </row>
    <row r="204" spans="1:8" s="25" customFormat="1" ht="13.5">
      <c r="A204" s="22"/>
      <c r="B204" s="45"/>
      <c r="C204" s="22">
        <v>613000</v>
      </c>
      <c r="D204" s="23" t="s">
        <v>10</v>
      </c>
      <c r="E204" s="22" t="s">
        <v>184</v>
      </c>
      <c r="F204" s="67">
        <f>SUM(F205:F207)</f>
        <v>34500</v>
      </c>
      <c r="G204" s="67">
        <f>SUM(G205:G207)</f>
        <v>34500</v>
      </c>
      <c r="H204" s="66">
        <f>(G204/F204)*100</f>
        <v>100</v>
      </c>
    </row>
    <row r="205" spans="1:8" s="29" customFormat="1" ht="13.5">
      <c r="A205" s="26"/>
      <c r="B205" s="46" t="s">
        <v>185</v>
      </c>
      <c r="C205" s="26">
        <v>613100</v>
      </c>
      <c r="D205" s="27" t="s">
        <v>12</v>
      </c>
      <c r="E205" s="26" t="s">
        <v>186</v>
      </c>
      <c r="F205" s="69">
        <v>4500</v>
      </c>
      <c r="G205" s="69">
        <v>4500</v>
      </c>
      <c r="H205" s="66">
        <f>(G205/F205)*100</f>
        <v>100</v>
      </c>
    </row>
    <row r="206" spans="1:8" s="29" customFormat="1" ht="13.5">
      <c r="A206" s="26"/>
      <c r="B206" s="46" t="s">
        <v>185</v>
      </c>
      <c r="C206" s="26">
        <v>613900</v>
      </c>
      <c r="D206" s="27" t="s">
        <v>20</v>
      </c>
      <c r="E206" s="26" t="s">
        <v>473</v>
      </c>
      <c r="F206" s="69">
        <v>0</v>
      </c>
      <c r="G206" s="69">
        <v>15000</v>
      </c>
      <c r="H206" s="66"/>
    </row>
    <row r="207" spans="1:8" s="29" customFormat="1" ht="13.5">
      <c r="A207" s="26"/>
      <c r="B207" s="46" t="s">
        <v>185</v>
      </c>
      <c r="C207" s="26">
        <v>613900</v>
      </c>
      <c r="D207" s="27" t="s">
        <v>23</v>
      </c>
      <c r="E207" s="26" t="s">
        <v>187</v>
      </c>
      <c r="F207" s="69">
        <v>30000</v>
      </c>
      <c r="G207" s="69">
        <v>15000</v>
      </c>
      <c r="H207" s="66">
        <f>(G207/F207)*100</f>
        <v>50</v>
      </c>
    </row>
    <row r="208" spans="1:8" s="25" customFormat="1" ht="13.5">
      <c r="A208" s="22"/>
      <c r="B208" s="45" t="s">
        <v>185</v>
      </c>
      <c r="C208" s="22"/>
      <c r="D208" s="23" t="s">
        <v>311</v>
      </c>
      <c r="E208" s="22" t="s">
        <v>188</v>
      </c>
      <c r="F208" s="67">
        <v>20000</v>
      </c>
      <c r="G208" s="67">
        <v>20000</v>
      </c>
      <c r="H208" s="66">
        <f>(G208/F208)*100</f>
        <v>100</v>
      </c>
    </row>
    <row r="209" spans="1:8" s="29" customFormat="1" ht="13.5">
      <c r="A209" s="26"/>
      <c r="B209" s="26"/>
      <c r="C209" s="26"/>
      <c r="D209" s="27"/>
      <c r="E209" s="54" t="s">
        <v>412</v>
      </c>
      <c r="F209" s="67">
        <f>SUM(F203+F208)</f>
        <v>54500</v>
      </c>
      <c r="G209" s="67">
        <f>SUM(G203+G208)</f>
        <v>54500</v>
      </c>
      <c r="H209" s="66">
        <f>(G209/F209)*100</f>
        <v>100</v>
      </c>
    </row>
    <row r="210" spans="1:8" s="17" customFormat="1" ht="12.75">
      <c r="A210" s="11" t="s">
        <v>401</v>
      </c>
      <c r="B210" s="49"/>
      <c r="C210" s="49"/>
      <c r="D210" s="50"/>
      <c r="E210" s="55" t="s">
        <v>447</v>
      </c>
      <c r="F210" s="72"/>
      <c r="G210" s="72"/>
      <c r="H210" s="72"/>
    </row>
    <row r="211" spans="1:8" s="21" customFormat="1" ht="13.5">
      <c r="A211" s="18"/>
      <c r="B211" s="18"/>
      <c r="C211" s="18">
        <v>610000</v>
      </c>
      <c r="D211" s="19">
        <v>1</v>
      </c>
      <c r="E211" s="18" t="s">
        <v>183</v>
      </c>
      <c r="F211" s="66">
        <f>SUM(F212)</f>
        <v>184000</v>
      </c>
      <c r="G211" s="66">
        <f>SUM(G212)</f>
        <v>320000</v>
      </c>
      <c r="H211" s="66">
        <f>(G211/F211)*100</f>
        <v>173.91304347826087</v>
      </c>
    </row>
    <row r="212" spans="1:8" s="25" customFormat="1" ht="13.5">
      <c r="A212" s="22"/>
      <c r="B212" s="45"/>
      <c r="C212" s="22">
        <v>613000</v>
      </c>
      <c r="D212" s="23" t="s">
        <v>10</v>
      </c>
      <c r="E212" s="22" t="s">
        <v>184</v>
      </c>
      <c r="F212" s="67">
        <f>SUM(F213:F219)</f>
        <v>184000</v>
      </c>
      <c r="G212" s="67">
        <f>SUM(G213:G219)</f>
        <v>320000</v>
      </c>
      <c r="H212" s="66">
        <f>(G212/F212)*100</f>
        <v>173.91304347826087</v>
      </c>
    </row>
    <row r="213" spans="1:8" s="29" customFormat="1" ht="13.5">
      <c r="A213" s="26"/>
      <c r="B213" s="46" t="s">
        <v>185</v>
      </c>
      <c r="C213" s="26">
        <v>613100</v>
      </c>
      <c r="D213" s="27" t="s">
        <v>12</v>
      </c>
      <c r="E213" s="26" t="s">
        <v>186</v>
      </c>
      <c r="F213" s="69">
        <v>1000</v>
      </c>
      <c r="G213" s="69">
        <v>1000</v>
      </c>
      <c r="H213" s="66">
        <f>(G213/F213)*100</f>
        <v>100</v>
      </c>
    </row>
    <row r="214" spans="1:8" s="29" customFormat="1" ht="13.5">
      <c r="A214" s="26"/>
      <c r="B214" s="46" t="s">
        <v>185</v>
      </c>
      <c r="C214" s="26">
        <v>613900</v>
      </c>
      <c r="D214" s="27" t="s">
        <v>20</v>
      </c>
      <c r="E214" s="26" t="s">
        <v>473</v>
      </c>
      <c r="F214" s="69">
        <v>0</v>
      </c>
      <c r="G214" s="69">
        <v>500</v>
      </c>
      <c r="H214" s="66"/>
    </row>
    <row r="215" spans="1:8" s="29" customFormat="1" ht="13.5">
      <c r="A215" s="26"/>
      <c r="B215" s="46" t="s">
        <v>185</v>
      </c>
      <c r="C215" s="26">
        <v>613900</v>
      </c>
      <c r="D215" s="27" t="s">
        <v>23</v>
      </c>
      <c r="E215" s="26" t="s">
        <v>187</v>
      </c>
      <c r="F215" s="69">
        <v>20000</v>
      </c>
      <c r="G215" s="69">
        <v>19500</v>
      </c>
      <c r="H215" s="66">
        <f t="shared" ref="H215:H220" si="13">(G215/F215)*100</f>
        <v>97.5</v>
      </c>
    </row>
    <row r="216" spans="1:8" s="29" customFormat="1" ht="13.5">
      <c r="A216" s="26"/>
      <c r="B216" s="46" t="s">
        <v>185</v>
      </c>
      <c r="C216" s="26">
        <v>613900</v>
      </c>
      <c r="D216" s="27" t="s">
        <v>192</v>
      </c>
      <c r="E216" s="26" t="s">
        <v>228</v>
      </c>
      <c r="F216" s="69">
        <v>20000</v>
      </c>
      <c r="G216" s="69">
        <v>20000</v>
      </c>
      <c r="H216" s="66">
        <f t="shared" si="13"/>
        <v>100</v>
      </c>
    </row>
    <row r="217" spans="1:8" s="29" customFormat="1" ht="13.5">
      <c r="A217" s="26"/>
      <c r="B217" s="46" t="s">
        <v>246</v>
      </c>
      <c r="C217" s="26">
        <v>613900</v>
      </c>
      <c r="D217" s="27" t="s">
        <v>193</v>
      </c>
      <c r="E217" s="26" t="s">
        <v>499</v>
      </c>
      <c r="F217" s="69">
        <v>16000</v>
      </c>
      <c r="G217" s="69">
        <v>152000</v>
      </c>
      <c r="H217" s="66">
        <f t="shared" si="13"/>
        <v>950</v>
      </c>
    </row>
    <row r="218" spans="1:8" s="29" customFormat="1" ht="13.5">
      <c r="A218" s="26"/>
      <c r="B218" s="46" t="s">
        <v>185</v>
      </c>
      <c r="C218" s="26">
        <v>613900</v>
      </c>
      <c r="D218" s="27" t="s">
        <v>194</v>
      </c>
      <c r="E218" s="26" t="s">
        <v>288</v>
      </c>
      <c r="F218" s="69">
        <v>112000</v>
      </c>
      <c r="G218" s="69">
        <v>112000</v>
      </c>
      <c r="H218" s="66">
        <f t="shared" si="13"/>
        <v>100</v>
      </c>
    </row>
    <row r="219" spans="1:8" s="29" customFormat="1" ht="13.5">
      <c r="A219" s="26"/>
      <c r="B219" s="46" t="s">
        <v>246</v>
      </c>
      <c r="C219" s="26">
        <v>613900</v>
      </c>
      <c r="D219" s="27" t="s">
        <v>195</v>
      </c>
      <c r="E219" s="26" t="s">
        <v>280</v>
      </c>
      <c r="F219" s="69">
        <v>15000</v>
      </c>
      <c r="G219" s="69">
        <v>15000</v>
      </c>
      <c r="H219" s="66">
        <f t="shared" si="13"/>
        <v>100</v>
      </c>
    </row>
    <row r="220" spans="1:8" s="29" customFormat="1" ht="13.5">
      <c r="A220" s="26"/>
      <c r="B220" s="26"/>
      <c r="C220" s="26"/>
      <c r="D220" s="27"/>
      <c r="E220" s="54" t="s">
        <v>413</v>
      </c>
      <c r="F220" s="67">
        <f>SUM(F211)</f>
        <v>184000</v>
      </c>
      <c r="G220" s="67">
        <f>SUM(G211)</f>
        <v>320000</v>
      </c>
      <c r="H220" s="66">
        <f t="shared" si="13"/>
        <v>173.91304347826087</v>
      </c>
    </row>
    <row r="221" spans="1:8" s="17" customFormat="1" ht="12.75">
      <c r="A221" s="11" t="s">
        <v>402</v>
      </c>
      <c r="B221" s="49"/>
      <c r="C221" s="49"/>
      <c r="D221" s="50"/>
      <c r="E221" s="55" t="s">
        <v>448</v>
      </c>
      <c r="F221" s="72"/>
      <c r="G221" s="72"/>
      <c r="H221" s="72"/>
    </row>
    <row r="222" spans="1:8" s="21" customFormat="1" ht="13.5">
      <c r="A222" s="18"/>
      <c r="B222" s="18"/>
      <c r="C222" s="18">
        <v>610000</v>
      </c>
      <c r="D222" s="19">
        <v>1</v>
      </c>
      <c r="E222" s="18" t="s">
        <v>183</v>
      </c>
      <c r="F222" s="66">
        <f>SUM(F223)</f>
        <v>6000</v>
      </c>
      <c r="G222" s="66">
        <f>SUM(G223)</f>
        <v>4000</v>
      </c>
      <c r="H222" s="66">
        <f>(G222/F222)*100</f>
        <v>66.666666666666657</v>
      </c>
    </row>
    <row r="223" spans="1:8" s="25" customFormat="1" ht="13.5">
      <c r="A223" s="22"/>
      <c r="B223" s="45"/>
      <c r="C223" s="22">
        <v>613000</v>
      </c>
      <c r="D223" s="23" t="s">
        <v>10</v>
      </c>
      <c r="E223" s="22" t="s">
        <v>184</v>
      </c>
      <c r="F223" s="67">
        <f>SUM(F224:F226)</f>
        <v>6000</v>
      </c>
      <c r="G223" s="67">
        <f>SUM(G224:G226)</f>
        <v>4000</v>
      </c>
      <c r="H223" s="66">
        <f>(G223/F223)*100</f>
        <v>66.666666666666657</v>
      </c>
    </row>
    <row r="224" spans="1:8" s="29" customFormat="1" ht="13.5">
      <c r="A224" s="26"/>
      <c r="B224" s="46" t="s">
        <v>185</v>
      </c>
      <c r="C224" s="26">
        <v>613100</v>
      </c>
      <c r="D224" s="27" t="s">
        <v>12</v>
      </c>
      <c r="E224" s="26" t="s">
        <v>186</v>
      </c>
      <c r="F224" s="69">
        <v>1000</v>
      </c>
      <c r="G224" s="69">
        <v>1000</v>
      </c>
      <c r="H224" s="66">
        <f>(G224/F224)*100</f>
        <v>100</v>
      </c>
    </row>
    <row r="225" spans="1:8" s="29" customFormat="1" ht="13.5">
      <c r="A225" s="26"/>
      <c r="B225" s="46" t="s">
        <v>185</v>
      </c>
      <c r="C225" s="26">
        <v>613900</v>
      </c>
      <c r="D225" s="27" t="s">
        <v>20</v>
      </c>
      <c r="E225" s="26" t="s">
        <v>473</v>
      </c>
      <c r="F225" s="69">
        <v>0</v>
      </c>
      <c r="G225" s="69">
        <v>500</v>
      </c>
      <c r="H225" s="66"/>
    </row>
    <row r="226" spans="1:8" s="29" customFormat="1" ht="13.5">
      <c r="A226" s="26"/>
      <c r="B226" s="46" t="s">
        <v>185</v>
      </c>
      <c r="C226" s="26">
        <v>613900</v>
      </c>
      <c r="D226" s="27" t="s">
        <v>23</v>
      </c>
      <c r="E226" s="26" t="s">
        <v>187</v>
      </c>
      <c r="F226" s="69">
        <v>5000</v>
      </c>
      <c r="G226" s="69">
        <v>2500</v>
      </c>
      <c r="H226" s="66">
        <f>(G226/F226)*100</f>
        <v>50</v>
      </c>
    </row>
    <row r="227" spans="1:8" s="29" customFormat="1" ht="13.5">
      <c r="A227" s="26"/>
      <c r="B227" s="26"/>
      <c r="C227" s="26"/>
      <c r="D227" s="27"/>
      <c r="E227" s="54" t="s">
        <v>414</v>
      </c>
      <c r="F227" s="67">
        <f>SUM(F222)</f>
        <v>6000</v>
      </c>
      <c r="G227" s="67">
        <f>SUM(G222)</f>
        <v>4000</v>
      </c>
      <c r="H227" s="66">
        <f>(G227/F227)*100</f>
        <v>66.666666666666657</v>
      </c>
    </row>
    <row r="228" spans="1:8" s="29" customFormat="1" ht="12.75">
      <c r="A228" s="11" t="s">
        <v>403</v>
      </c>
      <c r="B228" s="14"/>
      <c r="C228" s="14"/>
      <c r="D228" s="15"/>
      <c r="E228" s="14" t="s">
        <v>449</v>
      </c>
      <c r="F228" s="65"/>
      <c r="G228" s="65"/>
      <c r="H228" s="65"/>
    </row>
    <row r="229" spans="1:8" s="21" customFormat="1" ht="13.5">
      <c r="A229" s="18"/>
      <c r="B229" s="18"/>
      <c r="C229" s="18">
        <v>610000</v>
      </c>
      <c r="D229" s="19">
        <v>1</v>
      </c>
      <c r="E229" s="18" t="s">
        <v>183</v>
      </c>
      <c r="F229" s="66">
        <f>SUM(F230)</f>
        <v>4000</v>
      </c>
      <c r="G229" s="66">
        <f>SUM(G230)</f>
        <v>4000</v>
      </c>
      <c r="H229" s="66">
        <f>(G229/F229)*100</f>
        <v>100</v>
      </c>
    </row>
    <row r="230" spans="1:8" s="25" customFormat="1" ht="13.5">
      <c r="A230" s="22"/>
      <c r="B230" s="45"/>
      <c r="C230" s="22">
        <v>613000</v>
      </c>
      <c r="D230" s="23" t="s">
        <v>10</v>
      </c>
      <c r="E230" s="22" t="s">
        <v>184</v>
      </c>
      <c r="F230" s="67">
        <f>SUM(F231:F233)</f>
        <v>4000</v>
      </c>
      <c r="G230" s="67">
        <f>SUM(G231:G233)</f>
        <v>4000</v>
      </c>
      <c r="H230" s="66">
        <f>(G230/F230)*100</f>
        <v>100</v>
      </c>
    </row>
    <row r="231" spans="1:8" s="29" customFormat="1" ht="13.5">
      <c r="A231" s="26"/>
      <c r="B231" s="46" t="s">
        <v>209</v>
      </c>
      <c r="C231" s="26">
        <v>613100</v>
      </c>
      <c r="D231" s="27" t="s">
        <v>12</v>
      </c>
      <c r="E231" s="26" t="s">
        <v>186</v>
      </c>
      <c r="F231" s="69">
        <v>1000</v>
      </c>
      <c r="G231" s="69">
        <v>1000</v>
      </c>
      <c r="H231" s="66">
        <f>(G231/F231)*100</f>
        <v>100</v>
      </c>
    </row>
    <row r="232" spans="1:8" s="29" customFormat="1" ht="13.5">
      <c r="A232" s="26"/>
      <c r="B232" s="46" t="s">
        <v>209</v>
      </c>
      <c r="C232" s="26">
        <v>613900</v>
      </c>
      <c r="D232" s="27" t="s">
        <v>20</v>
      </c>
      <c r="E232" s="26" t="s">
        <v>473</v>
      </c>
      <c r="F232" s="69">
        <v>0</v>
      </c>
      <c r="G232" s="69">
        <v>500</v>
      </c>
      <c r="H232" s="66"/>
    </row>
    <row r="233" spans="1:8" s="29" customFormat="1" ht="13.5">
      <c r="A233" s="26"/>
      <c r="B233" s="46" t="s">
        <v>209</v>
      </c>
      <c r="C233" s="26">
        <v>613900</v>
      </c>
      <c r="D233" s="27" t="s">
        <v>20</v>
      </c>
      <c r="E233" s="26" t="s">
        <v>187</v>
      </c>
      <c r="F233" s="69">
        <v>3000</v>
      </c>
      <c r="G233" s="69">
        <v>2500</v>
      </c>
      <c r="H233" s="66">
        <f>(G233/F233)*100</f>
        <v>83.333333333333343</v>
      </c>
    </row>
    <row r="234" spans="1:8" s="29" customFormat="1" ht="13.5">
      <c r="A234" s="26"/>
      <c r="B234" s="26"/>
      <c r="C234" s="26"/>
      <c r="D234" s="27"/>
      <c r="E234" s="54" t="s">
        <v>415</v>
      </c>
      <c r="F234" s="67">
        <f>SUM(F229)</f>
        <v>4000</v>
      </c>
      <c r="G234" s="67">
        <f>SUM(G229)</f>
        <v>4000</v>
      </c>
      <c r="H234" s="66">
        <f>(G234/F234)*100</f>
        <v>100</v>
      </c>
    </row>
    <row r="235" spans="1:8" s="17" customFormat="1" ht="12.75" customHeight="1">
      <c r="A235" s="48" t="s">
        <v>404</v>
      </c>
      <c r="B235" s="49"/>
      <c r="C235" s="49"/>
      <c r="D235" s="50"/>
      <c r="E235" s="49" t="s">
        <v>450</v>
      </c>
      <c r="F235" s="72"/>
      <c r="G235" s="72"/>
      <c r="H235" s="72"/>
    </row>
    <row r="236" spans="1:8" s="21" customFormat="1" ht="13.5">
      <c r="A236" s="18"/>
      <c r="B236" s="18"/>
      <c r="C236" s="18">
        <v>610000</v>
      </c>
      <c r="D236" s="19">
        <v>1</v>
      </c>
      <c r="E236" s="18" t="s">
        <v>183</v>
      </c>
      <c r="F236" s="66">
        <f>SUM(F237+F240+F242+F252)</f>
        <v>2936500</v>
      </c>
      <c r="G236" s="66">
        <f>SUM(G237+G240+G242+G252)</f>
        <v>6355500</v>
      </c>
      <c r="H236" s="66">
        <f t="shared" ref="H236:H249" si="14">(G236/F236)*100</f>
        <v>216.43112548952837</v>
      </c>
    </row>
    <row r="237" spans="1:8" s="25" customFormat="1" ht="13.5">
      <c r="A237" s="22"/>
      <c r="B237" s="45"/>
      <c r="C237" s="22">
        <v>611000</v>
      </c>
      <c r="D237" s="23" t="s">
        <v>10</v>
      </c>
      <c r="E237" s="22" t="s">
        <v>263</v>
      </c>
      <c r="F237" s="67">
        <f>SUM(F238+F239)</f>
        <v>478000</v>
      </c>
      <c r="G237" s="67">
        <f>SUM(G238+G239)</f>
        <v>580000</v>
      </c>
      <c r="H237" s="66">
        <f t="shared" si="14"/>
        <v>121.33891213389121</v>
      </c>
    </row>
    <row r="238" spans="1:8" s="29" customFormat="1" ht="13.5">
      <c r="A238" s="26"/>
      <c r="B238" s="46">
        <v>1091</v>
      </c>
      <c r="C238" s="26">
        <v>611100</v>
      </c>
      <c r="D238" s="27" t="s">
        <v>12</v>
      </c>
      <c r="E238" s="26" t="s">
        <v>264</v>
      </c>
      <c r="F238" s="69">
        <v>413000</v>
      </c>
      <c r="G238" s="69">
        <v>505000</v>
      </c>
      <c r="H238" s="66">
        <f t="shared" si="14"/>
        <v>122.27602905569009</v>
      </c>
    </row>
    <row r="239" spans="1:8" s="29" customFormat="1" ht="13.5">
      <c r="A239" s="26"/>
      <c r="B239" s="46">
        <v>1091</v>
      </c>
      <c r="C239" s="26">
        <v>611200</v>
      </c>
      <c r="D239" s="27" t="s">
        <v>20</v>
      </c>
      <c r="E239" s="26" t="s">
        <v>265</v>
      </c>
      <c r="F239" s="69">
        <v>65000</v>
      </c>
      <c r="G239" s="69">
        <v>75000</v>
      </c>
      <c r="H239" s="66">
        <f t="shared" si="14"/>
        <v>115.38461538461537</v>
      </c>
    </row>
    <row r="240" spans="1:8" s="25" customFormat="1" ht="13.5">
      <c r="A240" s="22"/>
      <c r="B240" s="45"/>
      <c r="C240" s="22">
        <v>612000</v>
      </c>
      <c r="D240" s="23" t="s">
        <v>29</v>
      </c>
      <c r="E240" s="22" t="s">
        <v>266</v>
      </c>
      <c r="F240" s="67">
        <f>SUM(F241)</f>
        <v>44000</v>
      </c>
      <c r="G240" s="67">
        <f>SUM(G241)</f>
        <v>54000</v>
      </c>
      <c r="H240" s="66">
        <f t="shared" si="14"/>
        <v>122.72727272727273</v>
      </c>
    </row>
    <row r="241" spans="1:8" s="29" customFormat="1" ht="13.5">
      <c r="A241" s="26"/>
      <c r="B241" s="46">
        <v>1091</v>
      </c>
      <c r="C241" s="26">
        <v>612100</v>
      </c>
      <c r="D241" s="27" t="s">
        <v>31</v>
      </c>
      <c r="E241" s="26" t="s">
        <v>266</v>
      </c>
      <c r="F241" s="69">
        <v>44000</v>
      </c>
      <c r="G241" s="69">
        <v>54000</v>
      </c>
      <c r="H241" s="66">
        <f t="shared" si="14"/>
        <v>122.72727272727273</v>
      </c>
    </row>
    <row r="242" spans="1:8" s="25" customFormat="1" ht="13.5">
      <c r="A242" s="22"/>
      <c r="B242" s="45"/>
      <c r="C242" s="22">
        <v>613000</v>
      </c>
      <c r="D242" s="23" t="s">
        <v>45</v>
      </c>
      <c r="E242" s="22" t="s">
        <v>184</v>
      </c>
      <c r="F242" s="67">
        <f>SUM(F243:F251)</f>
        <v>64500</v>
      </c>
      <c r="G242" s="67">
        <f>SUM(G243:G251)</f>
        <v>71500</v>
      </c>
      <c r="H242" s="66">
        <f t="shared" si="14"/>
        <v>110.85271317829456</v>
      </c>
    </row>
    <row r="243" spans="1:8" s="29" customFormat="1" ht="13.5">
      <c r="A243" s="26"/>
      <c r="B243" s="46">
        <v>1091</v>
      </c>
      <c r="C243" s="26">
        <v>613100</v>
      </c>
      <c r="D243" s="27" t="s">
        <v>47</v>
      </c>
      <c r="E243" s="26" t="s">
        <v>186</v>
      </c>
      <c r="F243" s="69">
        <v>1000</v>
      </c>
      <c r="G243" s="69">
        <v>1000</v>
      </c>
      <c r="H243" s="66">
        <f t="shared" si="14"/>
        <v>100</v>
      </c>
    </row>
    <row r="244" spans="1:8" s="29" customFormat="1" ht="13.5">
      <c r="A244" s="26"/>
      <c r="B244" s="46">
        <v>1091</v>
      </c>
      <c r="C244" s="26">
        <v>613200</v>
      </c>
      <c r="D244" s="27" t="s">
        <v>50</v>
      </c>
      <c r="E244" s="26" t="s">
        <v>268</v>
      </c>
      <c r="F244" s="69">
        <v>14000</v>
      </c>
      <c r="G244" s="69">
        <v>15000</v>
      </c>
      <c r="H244" s="66">
        <f t="shared" si="14"/>
        <v>107.14285714285714</v>
      </c>
    </row>
    <row r="245" spans="1:8" s="29" customFormat="1" ht="13.5">
      <c r="A245" s="26"/>
      <c r="B245" s="46">
        <v>1091</v>
      </c>
      <c r="C245" s="26">
        <v>613300</v>
      </c>
      <c r="D245" s="27" t="s">
        <v>269</v>
      </c>
      <c r="E245" s="26" t="s">
        <v>270</v>
      </c>
      <c r="F245" s="69">
        <v>15000</v>
      </c>
      <c r="G245" s="69">
        <v>17000</v>
      </c>
      <c r="H245" s="66">
        <f t="shared" si="14"/>
        <v>113.33333333333333</v>
      </c>
    </row>
    <row r="246" spans="1:8" s="29" customFormat="1" ht="13.5">
      <c r="A246" s="26"/>
      <c r="B246" s="46">
        <v>1091</v>
      </c>
      <c r="C246" s="26">
        <v>613400</v>
      </c>
      <c r="D246" s="27" t="s">
        <v>271</v>
      </c>
      <c r="E246" s="26" t="s">
        <v>272</v>
      </c>
      <c r="F246" s="69">
        <v>8000</v>
      </c>
      <c r="G246" s="69">
        <v>10000</v>
      </c>
      <c r="H246" s="66">
        <f t="shared" si="14"/>
        <v>125</v>
      </c>
    </row>
    <row r="247" spans="1:8" s="29" customFormat="1" ht="13.5">
      <c r="A247" s="26"/>
      <c r="B247" s="46">
        <v>1091</v>
      </c>
      <c r="C247" s="26">
        <v>614500</v>
      </c>
      <c r="D247" s="27" t="s">
        <v>273</v>
      </c>
      <c r="E247" s="26" t="s">
        <v>326</v>
      </c>
      <c r="F247" s="69">
        <v>2000</v>
      </c>
      <c r="G247" s="69">
        <v>2000</v>
      </c>
      <c r="H247" s="66">
        <f t="shared" si="14"/>
        <v>100</v>
      </c>
    </row>
    <row r="248" spans="1:8" s="29" customFormat="1" ht="13.5">
      <c r="A248" s="26"/>
      <c r="B248" s="46">
        <v>1091</v>
      </c>
      <c r="C248" s="26">
        <v>613700</v>
      </c>
      <c r="D248" s="27" t="s">
        <v>275</v>
      </c>
      <c r="E248" s="26" t="s">
        <v>276</v>
      </c>
      <c r="F248" s="69">
        <v>6000</v>
      </c>
      <c r="G248" s="69">
        <v>8000</v>
      </c>
      <c r="H248" s="66">
        <f t="shared" si="14"/>
        <v>133.33333333333331</v>
      </c>
    </row>
    <row r="249" spans="1:8" s="29" customFormat="1" ht="13.5">
      <c r="A249" s="26"/>
      <c r="B249" s="46">
        <v>1091</v>
      </c>
      <c r="C249" s="26">
        <v>613800</v>
      </c>
      <c r="D249" s="27" t="s">
        <v>277</v>
      </c>
      <c r="E249" s="26" t="s">
        <v>290</v>
      </c>
      <c r="F249" s="69">
        <v>7000</v>
      </c>
      <c r="G249" s="69">
        <v>7000</v>
      </c>
      <c r="H249" s="66">
        <f t="shared" si="14"/>
        <v>100</v>
      </c>
    </row>
    <row r="250" spans="1:8" s="29" customFormat="1" ht="13.5">
      <c r="A250" s="26"/>
      <c r="B250" s="46">
        <v>1091</v>
      </c>
      <c r="C250" s="26">
        <v>613900</v>
      </c>
      <c r="D250" s="27" t="s">
        <v>345</v>
      </c>
      <c r="E250" s="26" t="s">
        <v>473</v>
      </c>
      <c r="F250" s="69">
        <v>0</v>
      </c>
      <c r="G250" s="69">
        <v>500</v>
      </c>
      <c r="H250" s="66"/>
    </row>
    <row r="251" spans="1:8" s="29" customFormat="1" ht="13.5">
      <c r="A251" s="26"/>
      <c r="B251" s="46">
        <v>1091</v>
      </c>
      <c r="C251" s="26">
        <v>613900</v>
      </c>
      <c r="D251" s="27" t="s">
        <v>393</v>
      </c>
      <c r="E251" s="26" t="s">
        <v>187</v>
      </c>
      <c r="F251" s="69">
        <v>11500</v>
      </c>
      <c r="G251" s="69">
        <v>11000</v>
      </c>
      <c r="H251" s="66">
        <f>(G251/F251)*100</f>
        <v>95.652173913043484</v>
      </c>
    </row>
    <row r="252" spans="1:8" s="25" customFormat="1" ht="13.5">
      <c r="A252" s="22"/>
      <c r="B252" s="45"/>
      <c r="C252" s="22">
        <v>614000</v>
      </c>
      <c r="D252" s="23" t="s">
        <v>281</v>
      </c>
      <c r="E252" s="22" t="s">
        <v>197</v>
      </c>
      <c r="F252" s="67">
        <f>SUM(F253:F258)</f>
        <v>2350000</v>
      </c>
      <c r="G252" s="67">
        <f>SUM(G253:G258)</f>
        <v>5650000</v>
      </c>
      <c r="H252" s="66">
        <f>(G252/F252)*100</f>
        <v>240.42553191489361</v>
      </c>
    </row>
    <row r="253" spans="1:8" s="29" customFormat="1" ht="13.5">
      <c r="A253" s="26"/>
      <c r="B253" s="46">
        <v>1091</v>
      </c>
      <c r="C253" s="26">
        <v>614200</v>
      </c>
      <c r="D253" s="27" t="s">
        <v>282</v>
      </c>
      <c r="E253" s="26" t="s">
        <v>357</v>
      </c>
      <c r="F253" s="69">
        <v>170000</v>
      </c>
      <c r="G253" s="69">
        <v>170000</v>
      </c>
      <c r="H253" s="66">
        <f>(G253/F253)*100</f>
        <v>100</v>
      </c>
    </row>
    <row r="254" spans="1:8" s="29" customFormat="1" ht="13.5">
      <c r="A254" s="26"/>
      <c r="B254" s="46">
        <v>1091</v>
      </c>
      <c r="C254" s="26">
        <v>614200</v>
      </c>
      <c r="D254" s="27" t="s">
        <v>283</v>
      </c>
      <c r="E254" s="26" t="s">
        <v>291</v>
      </c>
      <c r="F254" s="69">
        <v>2000000</v>
      </c>
      <c r="G254" s="69">
        <v>5000000</v>
      </c>
      <c r="H254" s="66">
        <f>(G254/F254)*100</f>
        <v>250</v>
      </c>
    </row>
    <row r="255" spans="1:8" s="29" customFormat="1" ht="13.5">
      <c r="A255" s="26"/>
      <c r="B255" s="46">
        <v>1091</v>
      </c>
      <c r="C255" s="26">
        <v>614200</v>
      </c>
      <c r="D255" s="27" t="s">
        <v>285</v>
      </c>
      <c r="E255" s="26" t="s">
        <v>471</v>
      </c>
      <c r="F255" s="69">
        <v>0</v>
      </c>
      <c r="G255" s="69">
        <v>300000</v>
      </c>
      <c r="H255" s="66"/>
    </row>
    <row r="256" spans="1:8" s="29" customFormat="1" ht="13.5">
      <c r="A256" s="26"/>
      <c r="B256" s="46">
        <v>1091</v>
      </c>
      <c r="C256" s="26">
        <v>614200</v>
      </c>
      <c r="D256" s="27" t="s">
        <v>296</v>
      </c>
      <c r="E256" s="26" t="s">
        <v>428</v>
      </c>
      <c r="F256" s="69">
        <v>100000</v>
      </c>
      <c r="G256" s="69">
        <v>100000</v>
      </c>
      <c r="H256" s="66">
        <f t="shared" ref="H256:H262" si="15">(G256/F256)*100</f>
        <v>100</v>
      </c>
    </row>
    <row r="257" spans="1:8" s="29" customFormat="1" ht="13.5">
      <c r="A257" s="26"/>
      <c r="B257" s="46">
        <v>1091</v>
      </c>
      <c r="C257" s="26">
        <v>614200</v>
      </c>
      <c r="D257" s="27" t="s">
        <v>299</v>
      </c>
      <c r="E257" s="26" t="s">
        <v>438</v>
      </c>
      <c r="F257" s="69">
        <v>30000</v>
      </c>
      <c r="G257" s="69">
        <v>30000</v>
      </c>
      <c r="H257" s="66">
        <f t="shared" si="15"/>
        <v>100</v>
      </c>
    </row>
    <row r="258" spans="1:8" s="29" customFormat="1" ht="13.5">
      <c r="A258" s="26"/>
      <c r="B258" s="46">
        <v>1091</v>
      </c>
      <c r="C258" s="26">
        <v>614200</v>
      </c>
      <c r="D258" s="27" t="s">
        <v>300</v>
      </c>
      <c r="E258" s="26" t="s">
        <v>429</v>
      </c>
      <c r="F258" s="69">
        <v>50000</v>
      </c>
      <c r="G258" s="69">
        <v>50000</v>
      </c>
      <c r="H258" s="66">
        <f t="shared" si="15"/>
        <v>100</v>
      </c>
    </row>
    <row r="259" spans="1:8" s="25" customFormat="1" ht="13.5">
      <c r="A259" s="22"/>
      <c r="B259" s="45"/>
      <c r="C259" s="22">
        <v>821000</v>
      </c>
      <c r="D259" s="23">
        <v>2</v>
      </c>
      <c r="E259" s="54" t="s">
        <v>214</v>
      </c>
      <c r="F259" s="67">
        <f>SUM(F260)</f>
        <v>5000</v>
      </c>
      <c r="G259" s="67">
        <f>SUM(G260)</f>
        <v>5000</v>
      </c>
      <c r="H259" s="66">
        <f t="shared" si="15"/>
        <v>100</v>
      </c>
    </row>
    <row r="260" spans="1:8" s="29" customFormat="1" ht="13.5">
      <c r="A260" s="26"/>
      <c r="B260" s="46" t="s">
        <v>267</v>
      </c>
      <c r="C260" s="26">
        <v>821300</v>
      </c>
      <c r="D260" s="27" t="s">
        <v>54</v>
      </c>
      <c r="E260" s="26" t="s">
        <v>286</v>
      </c>
      <c r="F260" s="69">
        <v>5000</v>
      </c>
      <c r="G260" s="69">
        <v>5000</v>
      </c>
      <c r="H260" s="66">
        <f t="shared" si="15"/>
        <v>100</v>
      </c>
    </row>
    <row r="261" spans="1:8" s="29" customFormat="1" ht="13.5">
      <c r="A261" s="34"/>
      <c r="B261" s="34"/>
      <c r="C261" s="34"/>
      <c r="D261" s="35"/>
      <c r="E261" s="54" t="s">
        <v>416</v>
      </c>
      <c r="F261" s="73">
        <f>SUM(F236+F259)</f>
        <v>2941500</v>
      </c>
      <c r="G261" s="73">
        <f>SUM(G236+G259)</f>
        <v>6360500</v>
      </c>
      <c r="H261" s="66">
        <f t="shared" si="15"/>
        <v>216.23321434642187</v>
      </c>
    </row>
    <row r="262" spans="1:8" s="29" customFormat="1" ht="13.5">
      <c r="A262" s="26"/>
      <c r="B262" s="26"/>
      <c r="C262" s="26"/>
      <c r="D262" s="27"/>
      <c r="E262" s="54" t="s">
        <v>292</v>
      </c>
      <c r="F262" s="67">
        <f>SUM(F19+F43+F106+F136+F173+F201+F209+F220+F227+F234+F261)</f>
        <v>35293000</v>
      </c>
      <c r="G262" s="67">
        <f>SUM(G19+G43+G106+G136+G173+G201+G209+G220+G227+G234+G261)</f>
        <v>37733800</v>
      </c>
      <c r="H262" s="66">
        <f t="shared" si="15"/>
        <v>106.91581900093503</v>
      </c>
    </row>
    <row r="263" spans="1:8" s="29" customFormat="1" ht="12" customHeight="1">
      <c r="A263" s="48"/>
      <c r="B263" s="49"/>
      <c r="C263" s="49"/>
      <c r="D263" s="50"/>
      <c r="E263" s="49" t="s">
        <v>451</v>
      </c>
      <c r="F263" s="72"/>
      <c r="G263" s="72"/>
      <c r="H263" s="72"/>
    </row>
    <row r="264" spans="1:8" s="21" customFormat="1" ht="13.5">
      <c r="A264" s="18">
        <v>610000</v>
      </c>
      <c r="B264" s="18"/>
      <c r="C264" s="18"/>
      <c r="D264" s="19" t="s">
        <v>312</v>
      </c>
      <c r="E264" s="18" t="s">
        <v>183</v>
      </c>
      <c r="F264" s="66">
        <f>SUM(F265+F268+F270+F279+F287)</f>
        <v>17613779</v>
      </c>
      <c r="G264" s="66">
        <f>SUM(G265+G268+G270+G279+G287)</f>
        <v>21696679</v>
      </c>
      <c r="H264" s="66">
        <f t="shared" ref="H264:H297" si="16">(G264/F264)*100</f>
        <v>123.18014776953883</v>
      </c>
    </row>
    <row r="265" spans="1:8" s="25" customFormat="1" ht="13.5">
      <c r="A265" s="22">
        <v>611000</v>
      </c>
      <c r="B265" s="22"/>
      <c r="C265" s="22"/>
      <c r="D265" s="23" t="s">
        <v>10</v>
      </c>
      <c r="E265" s="22" t="s">
        <v>263</v>
      </c>
      <c r="F265" s="67">
        <f>SUM(F266+F267)</f>
        <v>4468000</v>
      </c>
      <c r="G265" s="67">
        <f>SUM(G266+G267)</f>
        <v>4570000</v>
      </c>
      <c r="H265" s="66">
        <f t="shared" si="16"/>
        <v>102.2829006266786</v>
      </c>
    </row>
    <row r="266" spans="1:8" s="29" customFormat="1" ht="13.5">
      <c r="A266" s="26"/>
      <c r="B266" s="26">
        <v>611100</v>
      </c>
      <c r="C266" s="26"/>
      <c r="D266" s="27" t="s">
        <v>12</v>
      </c>
      <c r="E266" s="26" t="s">
        <v>264</v>
      </c>
      <c r="F266" s="69">
        <f t="shared" ref="F266:F267" si="17">SUM(F178+F238)</f>
        <v>3923000</v>
      </c>
      <c r="G266" s="69">
        <f t="shared" ref="G266" si="18">SUM(G178+G238)</f>
        <v>4015000</v>
      </c>
      <c r="H266" s="66">
        <f t="shared" si="16"/>
        <v>102.34514402243182</v>
      </c>
    </row>
    <row r="267" spans="1:8" s="29" customFormat="1" ht="13.5">
      <c r="A267" s="26"/>
      <c r="B267" s="26">
        <v>611200</v>
      </c>
      <c r="C267" s="26"/>
      <c r="D267" s="27" t="s">
        <v>20</v>
      </c>
      <c r="E267" s="26" t="s">
        <v>265</v>
      </c>
      <c r="F267" s="69">
        <f t="shared" si="17"/>
        <v>545000</v>
      </c>
      <c r="G267" s="69">
        <f t="shared" ref="G267" si="19">SUM(G179+G239)</f>
        <v>555000</v>
      </c>
      <c r="H267" s="66">
        <f t="shared" si="16"/>
        <v>101.83486238532109</v>
      </c>
    </row>
    <row r="268" spans="1:8" s="25" customFormat="1" ht="13.5">
      <c r="A268" s="22">
        <v>612000</v>
      </c>
      <c r="B268" s="22"/>
      <c r="C268" s="22"/>
      <c r="D268" s="23" t="s">
        <v>29</v>
      </c>
      <c r="E268" s="22" t="s">
        <v>266</v>
      </c>
      <c r="F268" s="67">
        <f>SUM(F269)</f>
        <v>420000</v>
      </c>
      <c r="G268" s="67">
        <f>SUM(G269)</f>
        <v>430000</v>
      </c>
      <c r="H268" s="66">
        <f t="shared" si="16"/>
        <v>102.38095238095238</v>
      </c>
    </row>
    <row r="269" spans="1:8" s="29" customFormat="1" ht="13.5">
      <c r="A269" s="26"/>
      <c r="B269" s="26">
        <v>612100</v>
      </c>
      <c r="C269" s="26"/>
      <c r="D269" s="27" t="s">
        <v>31</v>
      </c>
      <c r="E269" s="26" t="s">
        <v>266</v>
      </c>
      <c r="F269" s="69">
        <f>SUM(F181+F241)</f>
        <v>420000</v>
      </c>
      <c r="G269" s="69">
        <f>SUM(G181+G241)</f>
        <v>430000</v>
      </c>
      <c r="H269" s="66">
        <f t="shared" si="16"/>
        <v>102.38095238095238</v>
      </c>
    </row>
    <row r="270" spans="1:8" s="25" customFormat="1" ht="13.5">
      <c r="A270" s="22">
        <v>613000</v>
      </c>
      <c r="B270" s="22"/>
      <c r="C270" s="22"/>
      <c r="D270" s="23" t="s">
        <v>45</v>
      </c>
      <c r="E270" s="22" t="s">
        <v>184</v>
      </c>
      <c r="F270" s="67">
        <f>SUM(F271:F278)</f>
        <v>5525179</v>
      </c>
      <c r="G270" s="67">
        <f>SUM(G271:G278)</f>
        <v>6043179</v>
      </c>
      <c r="H270" s="66">
        <f t="shared" si="16"/>
        <v>109.37526186934396</v>
      </c>
    </row>
    <row r="271" spans="1:8" s="29" customFormat="1" ht="13.5">
      <c r="A271" s="26"/>
      <c r="B271" s="26">
        <v>613100</v>
      </c>
      <c r="C271" s="26"/>
      <c r="D271" s="27" t="s">
        <v>47</v>
      </c>
      <c r="E271" s="26" t="s">
        <v>186</v>
      </c>
      <c r="F271" s="69">
        <f>SUM(F11+F23+F47+F110+F140+F183+F205+F213+F224+F231+F243)</f>
        <v>14500</v>
      </c>
      <c r="G271" s="69">
        <f>SUM(G11+G23+G47+G110+G140+G183+G205+G213+G224+G231+G243)</f>
        <v>14500</v>
      </c>
      <c r="H271" s="66">
        <f t="shared" si="16"/>
        <v>100</v>
      </c>
    </row>
    <row r="272" spans="1:8" s="29" customFormat="1" ht="13.5">
      <c r="A272" s="26"/>
      <c r="B272" s="26">
        <v>613200</v>
      </c>
      <c r="C272" s="26"/>
      <c r="D272" s="27" t="s">
        <v>50</v>
      </c>
      <c r="E272" s="26" t="s">
        <v>268</v>
      </c>
      <c r="F272" s="69">
        <f>SUM(F141+F184+F244)</f>
        <v>339000</v>
      </c>
      <c r="G272" s="69">
        <f>SUM(G141+G184+G244)</f>
        <v>375000</v>
      </c>
      <c r="H272" s="66">
        <f t="shared" si="16"/>
        <v>110.61946902654867</v>
      </c>
    </row>
    <row r="273" spans="1:8" s="29" customFormat="1" ht="13.5">
      <c r="A273" s="26"/>
      <c r="B273" s="26">
        <v>613300</v>
      </c>
      <c r="C273" s="26"/>
      <c r="D273" s="27" t="s">
        <v>269</v>
      </c>
      <c r="E273" s="26" t="s">
        <v>270</v>
      </c>
      <c r="F273" s="69">
        <f>SUM(F185+F142+F143+F144+F145+F146+F147+F148+F245)</f>
        <v>3260000</v>
      </c>
      <c r="G273" s="69">
        <f>SUM(G142+G143+G144+G145+G146+G147+G148+G185+G245)</f>
        <v>3057000</v>
      </c>
      <c r="H273" s="66">
        <f t="shared" si="16"/>
        <v>93.773006134969322</v>
      </c>
    </row>
    <row r="274" spans="1:8" s="29" customFormat="1" ht="13.5">
      <c r="A274" s="26"/>
      <c r="B274" s="26">
        <v>613400</v>
      </c>
      <c r="C274" s="26"/>
      <c r="D274" s="27" t="s">
        <v>271</v>
      </c>
      <c r="E274" s="26" t="s">
        <v>272</v>
      </c>
      <c r="F274" s="69">
        <f>SUM(F111+F112+F186+F246)</f>
        <v>92400</v>
      </c>
      <c r="G274" s="69">
        <f>SUM(G111+G112+G186+G246)</f>
        <v>87000</v>
      </c>
      <c r="H274" s="66">
        <f t="shared" si="16"/>
        <v>94.155844155844164</v>
      </c>
    </row>
    <row r="275" spans="1:8" s="29" customFormat="1" ht="13.5">
      <c r="A275" s="26"/>
      <c r="B275" s="26">
        <v>613500</v>
      </c>
      <c r="C275" s="26"/>
      <c r="D275" s="27" t="s">
        <v>273</v>
      </c>
      <c r="E275" s="26" t="s">
        <v>274</v>
      </c>
      <c r="F275" s="69">
        <f>SUM(F48+F187+F247)</f>
        <v>141500</v>
      </c>
      <c r="G275" s="69">
        <f>SUM(G48+G187+G247)</f>
        <v>197000</v>
      </c>
      <c r="H275" s="66">
        <f t="shared" si="16"/>
        <v>139.22261484098939</v>
      </c>
    </row>
    <row r="276" spans="1:8" s="29" customFormat="1" ht="13.5">
      <c r="A276" s="26"/>
      <c r="B276" s="26">
        <v>613700</v>
      </c>
      <c r="C276" s="26"/>
      <c r="D276" s="27" t="s">
        <v>275</v>
      </c>
      <c r="E276" s="26" t="s">
        <v>276</v>
      </c>
      <c r="F276" s="69">
        <f>SUM(F24+F113+F114+F115+F149+F188+F248)</f>
        <v>907700</v>
      </c>
      <c r="G276" s="69">
        <f>SUM(G24+G113+G114+G115+G116+G149+G188+G248)</f>
        <v>1215900</v>
      </c>
      <c r="H276" s="66">
        <f t="shared" si="16"/>
        <v>133.9539495428005</v>
      </c>
    </row>
    <row r="277" spans="1:8" s="29" customFormat="1" ht="13.5">
      <c r="A277" s="26"/>
      <c r="B277" s="26">
        <v>613800</v>
      </c>
      <c r="C277" s="26"/>
      <c r="D277" s="27" t="s">
        <v>277</v>
      </c>
      <c r="E277" s="26" t="s">
        <v>190</v>
      </c>
      <c r="F277" s="69">
        <f>SUM(F25+F189+F249)</f>
        <v>36000</v>
      </c>
      <c r="G277" s="69">
        <f>SUM(G25+G189+G249)</f>
        <v>43000</v>
      </c>
      <c r="H277" s="66">
        <f t="shared" si="16"/>
        <v>119.44444444444444</v>
      </c>
    </row>
    <row r="278" spans="1:8" s="29" customFormat="1" ht="13.5">
      <c r="A278" s="26"/>
      <c r="B278" s="26">
        <v>613900</v>
      </c>
      <c r="C278" s="26"/>
      <c r="D278" s="27" t="s">
        <v>279</v>
      </c>
      <c r="E278" s="26" t="s">
        <v>187</v>
      </c>
      <c r="F278" s="69">
        <f>SUM(F12+F14+F26+F29+F50+F117+F120+F151+F152+F190+F193+F207+F215+F216+F217+F218+F219+F226+F233+F251)</f>
        <v>734079</v>
      </c>
      <c r="G278" s="69">
        <f>SUM(G12+G13+G14+G26+G27+G28+G29+G49+G50+G117+G118+G119+G120+G150+G151+G152+G190+G191+G192+G193+G206+G207+G214+G215+G216+G217+G218+G219+G225+G226+G232+G233+G250+G251)</f>
        <v>1053779</v>
      </c>
      <c r="H278" s="66">
        <f t="shared" si="16"/>
        <v>143.55117092302055</v>
      </c>
    </row>
    <row r="279" spans="1:8" s="25" customFormat="1" ht="13.5">
      <c r="A279" s="22">
        <v>614000</v>
      </c>
      <c r="B279" s="22"/>
      <c r="C279" s="22"/>
      <c r="D279" s="23" t="s">
        <v>281</v>
      </c>
      <c r="E279" s="22" t="s">
        <v>197</v>
      </c>
      <c r="F279" s="67">
        <f>SUM(F280:F286)</f>
        <v>7100600</v>
      </c>
      <c r="G279" s="67">
        <f>SUM(G280:G286)</f>
        <v>10253500</v>
      </c>
      <c r="H279" s="66">
        <f t="shared" si="16"/>
        <v>144.4032898628285</v>
      </c>
    </row>
    <row r="280" spans="1:8" s="29" customFormat="1" ht="13.5">
      <c r="A280" s="26"/>
      <c r="B280" s="26">
        <v>614100</v>
      </c>
      <c r="C280" s="26"/>
      <c r="D280" s="27" t="s">
        <v>282</v>
      </c>
      <c r="E280" s="26" t="s">
        <v>293</v>
      </c>
      <c r="F280" s="69">
        <f>SUM(F52+F157+F158)</f>
        <v>219000</v>
      </c>
      <c r="G280" s="69">
        <f>SUM(G52+G122+G157+G158)</f>
        <v>269000</v>
      </c>
      <c r="H280" s="66">
        <f t="shared" si="16"/>
        <v>122.83105022831052</v>
      </c>
    </row>
    <row r="281" spans="1:8" s="29" customFormat="1" ht="13.5">
      <c r="A281" s="26"/>
      <c r="B281" s="26">
        <v>614200</v>
      </c>
      <c r="C281" s="26"/>
      <c r="D281" s="27" t="s">
        <v>283</v>
      </c>
      <c r="E281" s="26" t="s">
        <v>294</v>
      </c>
      <c r="F281" s="69">
        <f>SUM(F53+F54+F55+F56+F57+F58+F59+F60+F61+F62+F63+F64+F65+F123+F124+F196+F253+F254+F255+F256+F257+F258)</f>
        <v>3634000</v>
      </c>
      <c r="G281" s="69">
        <f>SUM(G53+G54+G55+G56+G57+G58+G59+G60+G61+G62+G63+G64+G65+G123+G124+G196+G253+G254+G255+G256+G257+G258)</f>
        <v>7061000</v>
      </c>
      <c r="H281" s="66">
        <f t="shared" si="16"/>
        <v>194.30379746835442</v>
      </c>
    </row>
    <row r="282" spans="1:8" s="29" customFormat="1" ht="13.5">
      <c r="A282" s="26"/>
      <c r="B282" s="26">
        <v>614300</v>
      </c>
      <c r="C282" s="26"/>
      <c r="D282" s="27" t="s">
        <v>285</v>
      </c>
      <c r="E282" s="26" t="s">
        <v>295</v>
      </c>
      <c r="F282" s="69">
        <f>SUM(F66+F67+F68+F69+F70+F71+F72+F73+F74+F75+F76+F77+F78+F79+F80+F81+F82+F83+F84+F85+F86+F87+F91+F92+F93+F125)</f>
        <v>750000</v>
      </c>
      <c r="G282" s="69">
        <f>SUM(G66+G67+G68+G69+G70+G71+G72+G73+G74+G75+G76+G77+G78+G79+G80+G81+G82+G83+G84+G85+G86+G87+G91+G92+G93+G125)</f>
        <v>774000</v>
      </c>
      <c r="H282" s="66">
        <f t="shared" si="16"/>
        <v>103.2</v>
      </c>
    </row>
    <row r="283" spans="1:8" s="29" customFormat="1" ht="13.5">
      <c r="A283" s="26"/>
      <c r="B283" s="26">
        <v>614400</v>
      </c>
      <c r="C283" s="26"/>
      <c r="D283" s="27" t="s">
        <v>296</v>
      </c>
      <c r="E283" s="26" t="s">
        <v>297</v>
      </c>
      <c r="F283" s="69">
        <f>SUM(F31+F32+F33+F34+F35+F36+F37+F94+F95+F96+F97+F98+F99+F100+F101+F102+F103+F104+F105+F128+F159+F160)</f>
        <v>1664600</v>
      </c>
      <c r="G283" s="69">
        <f>SUM(G31+G32+G33+G34+G35+G36+G37+G94+G95+G96+G97+G98+G99+G100+G101+G102+G103+G104+G105+G128+G159+G160)</f>
        <v>1303000</v>
      </c>
      <c r="H283" s="66">
        <f t="shared" si="16"/>
        <v>78.277063558812927</v>
      </c>
    </row>
    <row r="284" spans="1:8" s="29" customFormat="1" ht="13.5">
      <c r="A284" s="26"/>
      <c r="B284" s="27" t="s">
        <v>298</v>
      </c>
      <c r="C284" s="26"/>
      <c r="D284" s="27" t="s">
        <v>299</v>
      </c>
      <c r="E284" s="56" t="s">
        <v>421</v>
      </c>
      <c r="F284" s="69">
        <f>SUM(F38+F39+F129)</f>
        <v>653000</v>
      </c>
      <c r="G284" s="69">
        <f>SUM(G38+G39+G129)</f>
        <v>657500</v>
      </c>
      <c r="H284" s="66">
        <f t="shared" si="16"/>
        <v>100.68912710566616</v>
      </c>
    </row>
    <row r="285" spans="1:8" s="29" customFormat="1" ht="13.5">
      <c r="A285" s="26"/>
      <c r="B285" s="26">
        <v>614800</v>
      </c>
      <c r="C285" s="26"/>
      <c r="D285" s="27" t="s">
        <v>300</v>
      </c>
      <c r="E285" s="26" t="s">
        <v>301</v>
      </c>
      <c r="F285" s="69">
        <f>SUM(F41+F42)</f>
        <v>135000</v>
      </c>
      <c r="G285" s="69">
        <f>SUM(G41+G42)</f>
        <v>144000</v>
      </c>
      <c r="H285" s="66">
        <f t="shared" si="16"/>
        <v>106.66666666666667</v>
      </c>
    </row>
    <row r="286" spans="1:8" s="29" customFormat="1" ht="13.5">
      <c r="A286" s="26"/>
      <c r="B286" s="26">
        <v>614800</v>
      </c>
      <c r="C286" s="26"/>
      <c r="D286" s="27" t="s">
        <v>302</v>
      </c>
      <c r="E286" s="26" t="s">
        <v>303</v>
      </c>
      <c r="F286" s="69">
        <f>SUM(F40)</f>
        <v>45000</v>
      </c>
      <c r="G286" s="69">
        <f>SUM(G40)</f>
        <v>45000</v>
      </c>
      <c r="H286" s="66">
        <f t="shared" si="16"/>
        <v>100</v>
      </c>
    </row>
    <row r="287" spans="1:8" s="25" customFormat="1" ht="13.5">
      <c r="A287" s="22">
        <v>616000</v>
      </c>
      <c r="B287" s="45"/>
      <c r="C287" s="22"/>
      <c r="D287" s="23" t="s">
        <v>304</v>
      </c>
      <c r="E287" s="22" t="s">
        <v>222</v>
      </c>
      <c r="F287" s="67">
        <f>SUM(F288)</f>
        <v>100000</v>
      </c>
      <c r="G287" s="67">
        <f>SUM(G288)</f>
        <v>400000</v>
      </c>
      <c r="H287" s="66">
        <f t="shared" si="16"/>
        <v>400</v>
      </c>
    </row>
    <row r="288" spans="1:8" s="29" customFormat="1" ht="13.5">
      <c r="A288" s="26"/>
      <c r="B288" s="46">
        <v>616100</v>
      </c>
      <c r="C288" s="26"/>
      <c r="D288" s="27" t="s">
        <v>305</v>
      </c>
      <c r="E288" s="26" t="s">
        <v>224</v>
      </c>
      <c r="F288" s="69">
        <f>SUM(F162)</f>
        <v>100000</v>
      </c>
      <c r="G288" s="69">
        <f>SUM(G162)</f>
        <v>400000</v>
      </c>
      <c r="H288" s="66">
        <f t="shared" si="16"/>
        <v>400</v>
      </c>
    </row>
    <row r="289" spans="1:8" s="25" customFormat="1" ht="13.5">
      <c r="A289" s="22">
        <v>810000</v>
      </c>
      <c r="B289" s="22"/>
      <c r="C289" s="22"/>
      <c r="D289" s="23" t="s">
        <v>311</v>
      </c>
      <c r="E289" s="54" t="s">
        <v>214</v>
      </c>
      <c r="F289" s="67">
        <f>SUM(F290:F293)</f>
        <v>16839221</v>
      </c>
      <c r="G289" s="67">
        <f>SUM(G290:G293)</f>
        <v>14277121</v>
      </c>
      <c r="H289" s="66">
        <f t="shared" si="16"/>
        <v>84.784925620965481</v>
      </c>
    </row>
    <row r="290" spans="1:8" s="29" customFormat="1" ht="13.5">
      <c r="A290" s="26"/>
      <c r="B290" s="26">
        <v>821100</v>
      </c>
      <c r="C290" s="26"/>
      <c r="D290" s="27" t="s">
        <v>54</v>
      </c>
      <c r="E290" s="26" t="s">
        <v>306</v>
      </c>
      <c r="F290" s="69">
        <f>SUM(F164)</f>
        <v>5000</v>
      </c>
      <c r="G290" s="69">
        <f>SUM(G164)</f>
        <v>5000</v>
      </c>
      <c r="H290" s="66">
        <f t="shared" si="16"/>
        <v>100</v>
      </c>
    </row>
    <row r="291" spans="1:8" s="29" customFormat="1" ht="13.5">
      <c r="A291" s="26"/>
      <c r="B291" s="26">
        <v>821300</v>
      </c>
      <c r="C291" s="26"/>
      <c r="D291" s="27" t="s">
        <v>72</v>
      </c>
      <c r="E291" s="26" t="s">
        <v>286</v>
      </c>
      <c r="F291" s="69">
        <f>SUM(F131+F132+F133+F198+F260)</f>
        <v>837100</v>
      </c>
      <c r="G291" s="69">
        <f>SUM(G131+G132+G133+G198+G260)</f>
        <v>613000</v>
      </c>
      <c r="H291" s="66">
        <f t="shared" si="16"/>
        <v>73.229004897861657</v>
      </c>
    </row>
    <row r="292" spans="1:8" s="29" customFormat="1" ht="13.5">
      <c r="A292" s="26"/>
      <c r="B292" s="26">
        <v>821500</v>
      </c>
      <c r="C292" s="26"/>
      <c r="D292" s="27" t="s">
        <v>82</v>
      </c>
      <c r="E292" s="26" t="s">
        <v>307</v>
      </c>
      <c r="F292" s="69">
        <f>SUM(F134+F17+F18+F165)</f>
        <v>127000</v>
      </c>
      <c r="G292" s="69">
        <f>SUM(G17+G18+G134+G165)</f>
        <v>182000</v>
      </c>
      <c r="H292" s="66">
        <f t="shared" si="16"/>
        <v>143.30708661417322</v>
      </c>
    </row>
    <row r="293" spans="1:8" s="29" customFormat="1" ht="13.5">
      <c r="A293" s="26"/>
      <c r="B293" s="26">
        <v>821600</v>
      </c>
      <c r="C293" s="26"/>
      <c r="D293" s="27" t="s">
        <v>94</v>
      </c>
      <c r="E293" s="26" t="s">
        <v>287</v>
      </c>
      <c r="F293" s="69">
        <f>SUM(F135+F166+F167+F168+F169+F170+F171+F200)</f>
        <v>15870121</v>
      </c>
      <c r="G293" s="69">
        <f>SUM(G166+G167+G168+G169+G170+G171+G200)</f>
        <v>13477121</v>
      </c>
      <c r="H293" s="66">
        <f t="shared" si="16"/>
        <v>84.921350001049149</v>
      </c>
    </row>
    <row r="294" spans="1:8" s="25" customFormat="1" ht="13.5">
      <c r="A294" s="22"/>
      <c r="B294" s="22"/>
      <c r="C294" s="22"/>
      <c r="D294" s="23" t="s">
        <v>170</v>
      </c>
      <c r="E294" s="54" t="s">
        <v>188</v>
      </c>
      <c r="F294" s="67">
        <f>SUM(F208)</f>
        <v>20000</v>
      </c>
      <c r="G294" s="67">
        <f>SUM(G208)</f>
        <v>20000</v>
      </c>
      <c r="H294" s="66">
        <f t="shared" si="16"/>
        <v>100</v>
      </c>
    </row>
    <row r="295" spans="1:8" s="29" customFormat="1" ht="13.5">
      <c r="A295" s="26"/>
      <c r="B295" s="26"/>
      <c r="C295" s="26"/>
      <c r="D295" s="27"/>
      <c r="E295" s="54" t="s">
        <v>292</v>
      </c>
      <c r="F295" s="67">
        <f>SUM(F264+F289+F294)</f>
        <v>34473000</v>
      </c>
      <c r="G295" s="67">
        <f>SUM(G264+G289+G294)</f>
        <v>35993800</v>
      </c>
      <c r="H295" s="66">
        <f t="shared" si="16"/>
        <v>104.41156847387812</v>
      </c>
    </row>
    <row r="296" spans="1:8" s="25" customFormat="1" ht="13.5">
      <c r="A296" s="22"/>
      <c r="B296" s="22">
        <v>823100</v>
      </c>
      <c r="C296" s="22"/>
      <c r="D296" s="23" t="s">
        <v>313</v>
      </c>
      <c r="E296" s="54" t="s">
        <v>308</v>
      </c>
      <c r="F296" s="67">
        <f>SUM(F172)</f>
        <v>820000</v>
      </c>
      <c r="G296" s="67">
        <f>SUM(G172)</f>
        <v>1740000</v>
      </c>
      <c r="H296" s="66">
        <f t="shared" si="16"/>
        <v>212.19512195121953</v>
      </c>
    </row>
    <row r="297" spans="1:8" s="29" customFormat="1" ht="13.5">
      <c r="A297" s="26"/>
      <c r="B297" s="26"/>
      <c r="C297" s="26"/>
      <c r="D297" s="27"/>
      <c r="E297" s="54" t="s">
        <v>391</v>
      </c>
      <c r="F297" s="67">
        <f>SUM(F264+F289+F294+F296)</f>
        <v>35293000</v>
      </c>
      <c r="G297" s="67">
        <f>SUM(G264+G289+G294+G296)</f>
        <v>37733800</v>
      </c>
      <c r="H297" s="66">
        <f t="shared" si="16"/>
        <v>106.91581900093503</v>
      </c>
    </row>
    <row r="298" spans="1:8" s="51" customFormat="1" ht="12.75">
      <c r="A298" s="38"/>
      <c r="B298" s="38"/>
      <c r="C298" s="38"/>
      <c r="D298" s="39"/>
      <c r="E298" s="38"/>
      <c r="F298" s="40"/>
      <c r="G298" s="40"/>
      <c r="H298" s="40"/>
    </row>
    <row r="299" spans="1:8" s="86" customFormat="1" ht="15.75">
      <c r="A299" s="84"/>
      <c r="B299" s="84"/>
      <c r="C299" s="84"/>
      <c r="D299" s="84"/>
      <c r="E299" s="84"/>
      <c r="F299" s="85"/>
      <c r="G299" s="85"/>
      <c r="H299" s="85"/>
    </row>
    <row r="300" spans="1:8" s="51" customFormat="1" ht="12.75">
      <c r="A300" s="38"/>
      <c r="B300" s="38"/>
      <c r="C300" s="38"/>
      <c r="D300" s="39"/>
      <c r="E300" s="38"/>
      <c r="F300" s="40"/>
    </row>
    <row r="301" spans="1:8" s="86" customFormat="1" ht="15.75">
      <c r="A301" s="84"/>
      <c r="B301" s="84"/>
      <c r="C301" s="84"/>
      <c r="D301" s="84"/>
      <c r="E301" s="84" t="s">
        <v>550</v>
      </c>
      <c r="F301" s="85"/>
    </row>
    <row r="302" spans="1:8" s="86" customFormat="1" ht="15.75">
      <c r="A302" s="84"/>
      <c r="B302" s="84"/>
      <c r="C302" s="84"/>
      <c r="D302" s="84"/>
      <c r="E302" s="84" t="s">
        <v>551</v>
      </c>
      <c r="F302" s="85"/>
    </row>
    <row r="303" spans="1:8" s="76" customFormat="1" ht="15.75">
      <c r="A303" s="81"/>
      <c r="B303" s="81"/>
      <c r="C303" s="81"/>
      <c r="D303" s="82"/>
      <c r="E303" s="81"/>
      <c r="F303" s="83"/>
    </row>
    <row r="304" spans="1:8" s="76" customFormat="1" ht="15.75">
      <c r="A304" s="81" t="s">
        <v>562</v>
      </c>
      <c r="B304" s="81"/>
      <c r="C304" s="81"/>
      <c r="D304" s="82"/>
      <c r="E304" s="81"/>
      <c r="F304" s="83"/>
    </row>
    <row r="305" spans="1:6" s="76" customFormat="1" ht="15.75">
      <c r="A305" s="81" t="s">
        <v>552</v>
      </c>
      <c r="B305" s="81"/>
      <c r="C305" s="81"/>
      <c r="D305" s="82"/>
      <c r="E305" s="81"/>
      <c r="F305" s="83"/>
    </row>
    <row r="306" spans="1:6" s="76" customFormat="1" ht="15.75">
      <c r="A306" s="81" t="s">
        <v>564</v>
      </c>
      <c r="B306" s="81"/>
      <c r="C306" s="81"/>
      <c r="D306" s="82"/>
      <c r="E306" s="81"/>
      <c r="F306" s="83"/>
    </row>
    <row r="307" spans="1:6" s="76" customFormat="1" ht="15.75">
      <c r="A307" s="81"/>
      <c r="B307" s="81"/>
      <c r="C307" s="81"/>
      <c r="D307" s="82"/>
      <c r="E307" s="81"/>
      <c r="F307" s="83"/>
    </row>
    <row r="308" spans="1:6" s="76" customFormat="1" ht="15.75">
      <c r="A308" s="81"/>
      <c r="B308" s="81"/>
      <c r="C308" s="81"/>
      <c r="D308" s="82"/>
      <c r="E308" s="84" t="s">
        <v>553</v>
      </c>
      <c r="F308" s="83"/>
    </row>
    <row r="309" spans="1:6" s="76" customFormat="1" ht="15.75">
      <c r="A309" s="81"/>
      <c r="B309" s="81"/>
      <c r="C309" s="81"/>
      <c r="D309" s="82"/>
      <c r="E309" s="84" t="s">
        <v>554</v>
      </c>
      <c r="F309" s="83"/>
    </row>
    <row r="310" spans="1:6" s="76" customFormat="1" ht="15.75">
      <c r="A310" s="81"/>
      <c r="B310" s="81"/>
      <c r="C310" s="81"/>
      <c r="D310" s="82"/>
      <c r="E310" s="84"/>
      <c r="F310" s="83"/>
    </row>
    <row r="311" spans="1:6" s="76" customFormat="1" ht="15.75">
      <c r="A311" s="81" t="s">
        <v>563</v>
      </c>
      <c r="B311" s="81"/>
      <c r="C311" s="81"/>
      <c r="D311" s="82"/>
      <c r="E311" s="81"/>
      <c r="F311" s="83"/>
    </row>
    <row r="312" spans="1:6" s="76" customFormat="1" ht="15.75">
      <c r="A312" s="81"/>
      <c r="B312" s="81"/>
      <c r="C312" s="81"/>
      <c r="D312" s="82"/>
      <c r="E312" s="81"/>
      <c r="F312" s="83"/>
    </row>
    <row r="313" spans="1:6" s="76" customFormat="1" ht="15.75">
      <c r="A313" s="81"/>
      <c r="B313" s="81"/>
      <c r="C313" s="81"/>
      <c r="D313" s="82"/>
      <c r="E313" s="81"/>
      <c r="F313" s="83"/>
    </row>
    <row r="314" spans="1:6" s="76" customFormat="1" ht="15.75">
      <c r="A314" s="81"/>
      <c r="B314" s="81"/>
      <c r="C314" s="81"/>
      <c r="D314" s="82"/>
      <c r="E314" s="81"/>
      <c r="F314" s="83"/>
    </row>
    <row r="315" spans="1:6" s="76" customFormat="1" ht="15.75">
      <c r="A315" s="81" t="s">
        <v>555</v>
      </c>
      <c r="B315" s="81"/>
      <c r="C315" s="81"/>
      <c r="D315" s="82"/>
      <c r="E315" s="81" t="s">
        <v>556</v>
      </c>
      <c r="F315" s="83"/>
    </row>
    <row r="316" spans="1:6" s="76" customFormat="1" ht="15.75">
      <c r="A316" s="81" t="s">
        <v>557</v>
      </c>
      <c r="B316" s="81"/>
      <c r="C316" s="81"/>
      <c r="D316" s="82"/>
      <c r="E316" s="81" t="s">
        <v>558</v>
      </c>
      <c r="F316" s="83"/>
    </row>
    <row r="317" spans="1:6" s="76" customFormat="1" ht="15.75">
      <c r="A317" s="81"/>
      <c r="B317" s="81" t="s">
        <v>559</v>
      </c>
      <c r="C317" s="81"/>
      <c r="D317" s="82"/>
      <c r="E317" s="81" t="s">
        <v>560</v>
      </c>
      <c r="F317" s="83"/>
    </row>
  </sheetData>
  <printOptions horizontalCentered="1"/>
  <pageMargins left="0.11811023622047245" right="0.11811023622047245" top="0.27559055118110237" bottom="0.35433070866141736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</vt:lpstr>
      <vt:lpstr>Sheet1</vt:lpstr>
      <vt:lpstr>Sheet2</vt:lpstr>
      <vt:lpstr>Sheet3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2023-11-23T10:19:14Z</cp:lastPrinted>
  <dcterms:created xsi:type="dcterms:W3CDTF">2016-11-03T07:20:33Z</dcterms:created>
  <dcterms:modified xsi:type="dcterms:W3CDTF">2023-12-01T10:33:46Z</dcterms:modified>
</cp:coreProperties>
</file>